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 firstSheet="1" activeTab="1"/>
  </bookViews>
  <sheets>
    <sheet name="Khu C108-C214" sheetId="8" state="hidden" r:id="rId1"/>
    <sheet name="Khu C Dien Nuoc thang 04-2018" sheetId="14" r:id="rId2"/>
    <sheet name="Khu K Dien nuoc 04-2018" sheetId="15" r:id="rId3"/>
  </sheets>
  <definedNames>
    <definedName name="_xlnm.Print_Area" localSheetId="0">'Khu C108-C214'!$A$1:$H$66</definedName>
    <definedName name="_xlnm.Print_Titles" localSheetId="0">'Khu C108-C214'!$8:$8</definedName>
  </definedNames>
  <calcPr calcId="152511"/>
</workbook>
</file>

<file path=xl/calcChain.xml><?xml version="1.0" encoding="utf-8"?>
<calcChain xmlns="http://schemas.openxmlformats.org/spreadsheetml/2006/main">
  <c r="E55" i="8" l="1"/>
  <c r="F55" i="8" s="1"/>
  <c r="G55" i="8" s="1"/>
  <c r="D55" i="8"/>
  <c r="B53" i="8"/>
  <c r="B56" i="8" s="1"/>
  <c r="B47" i="8"/>
  <c r="B41" i="8"/>
  <c r="B32" i="8"/>
  <c r="B26" i="8"/>
  <c r="B20" i="8"/>
  <c r="B14" i="8"/>
  <c r="C53" i="8" l="1"/>
  <c r="C56" i="8" s="1"/>
  <c r="E56" i="8" s="1"/>
  <c r="D52" i="8"/>
  <c r="E52" i="8"/>
  <c r="F52" i="8" s="1"/>
  <c r="G52" i="8" s="1"/>
  <c r="F56" i="8" l="1"/>
  <c r="G56" i="8" s="1"/>
  <c r="H54" i="8" s="1"/>
  <c r="E53" i="8"/>
  <c r="D10" i="8"/>
  <c r="C32" i="8"/>
  <c r="C14" i="8" l="1"/>
  <c r="E14" i="8" s="1"/>
  <c r="C47" i="8"/>
  <c r="E47" i="8" s="1"/>
  <c r="C41" i="8"/>
  <c r="C26" i="8"/>
  <c r="E26" i="8" s="1"/>
  <c r="C20" i="8"/>
  <c r="E20" i="8" s="1"/>
  <c r="D49" i="8"/>
  <c r="D46" i="8"/>
  <c r="D43" i="8"/>
  <c r="D37" i="8"/>
  <c r="D34" i="8"/>
  <c r="D31" i="8"/>
  <c r="D28" i="8"/>
  <c r="D25" i="8"/>
  <c r="D22" i="8"/>
  <c r="D19" i="8"/>
  <c r="D16" i="8"/>
  <c r="D13" i="8"/>
  <c r="F14" i="8" s="1"/>
  <c r="E19" i="8"/>
  <c r="F19" i="8" s="1"/>
  <c r="G19" i="8" s="1"/>
  <c r="E17" i="8"/>
  <c r="E16" i="8"/>
  <c r="F16" i="8" s="1"/>
  <c r="G16" i="8" s="1"/>
  <c r="E13" i="8"/>
  <c r="F13" i="8" s="1"/>
  <c r="G13" i="8" s="1"/>
  <c r="E11" i="8"/>
  <c r="E10" i="8"/>
  <c r="F10" i="8" s="1"/>
  <c r="E25" i="8"/>
  <c r="F25" i="8" s="1"/>
  <c r="G25" i="8" s="1"/>
  <c r="E23" i="8"/>
  <c r="E22" i="8"/>
  <c r="F22" i="8" s="1"/>
  <c r="G22" i="8" s="1"/>
  <c r="E28" i="8"/>
  <c r="F28" i="8" s="1"/>
  <c r="G28" i="8" s="1"/>
  <c r="E29" i="8"/>
  <c r="E31" i="8"/>
  <c r="F31" i="8" s="1"/>
  <c r="G31" i="8" s="1"/>
  <c r="E32" i="8"/>
  <c r="E34" i="8"/>
  <c r="F34" i="8" s="1"/>
  <c r="G34" i="8" s="1"/>
  <c r="E35" i="8"/>
  <c r="F35" i="8" s="1"/>
  <c r="E37" i="8"/>
  <c r="F37" i="8" s="1"/>
  <c r="G37" i="8" s="1"/>
  <c r="E38" i="8"/>
  <c r="E40" i="8"/>
  <c r="F40" i="8" s="1"/>
  <c r="G40" i="8" s="1"/>
  <c r="E41" i="8"/>
  <c r="E43" i="8"/>
  <c r="F43" i="8" s="1"/>
  <c r="G43" i="8" s="1"/>
  <c r="E44" i="8"/>
  <c r="E46" i="8"/>
  <c r="F46" i="8" s="1"/>
  <c r="G46" i="8" s="1"/>
  <c r="E49" i="8"/>
  <c r="F49" i="8" s="1"/>
  <c r="G49" i="8" s="1"/>
  <c r="E50" i="8"/>
  <c r="F60" i="8"/>
  <c r="D40" i="8"/>
  <c r="F32" i="8" l="1"/>
  <c r="F53" i="8"/>
  <c r="G53" i="8" s="1"/>
  <c r="H51" i="8" s="1"/>
  <c r="F29" i="8"/>
  <c r="G29" i="8" s="1"/>
  <c r="H27" i="8" s="1"/>
  <c r="F50" i="8"/>
  <c r="G50" i="8" s="1"/>
  <c r="H48" i="8" s="1"/>
  <c r="F41" i="8"/>
  <c r="G41" i="8" s="1"/>
  <c r="H39" i="8" s="1"/>
  <c r="F38" i="8"/>
  <c r="G38" i="8" s="1"/>
  <c r="H36" i="8" s="1"/>
  <c r="F23" i="8"/>
  <c r="G23" i="8" s="1"/>
  <c r="H21" i="8" s="1"/>
  <c r="F20" i="8"/>
  <c r="G20" i="8" s="1"/>
  <c r="H18" i="8" s="1"/>
  <c r="F47" i="8"/>
  <c r="G47" i="8" s="1"/>
  <c r="H45" i="8" s="1"/>
  <c r="F26" i="8"/>
  <c r="G26" i="8" s="1"/>
  <c r="H24" i="8" s="1"/>
  <c r="F44" i="8"/>
  <c r="G44" i="8" s="1"/>
  <c r="H42" i="8" s="1"/>
  <c r="F17" i="8"/>
  <c r="G17" i="8" s="1"/>
  <c r="H15" i="8" s="1"/>
  <c r="F11" i="8"/>
  <c r="G11" i="8" s="1"/>
  <c r="G10" i="8"/>
  <c r="G35" i="8"/>
  <c r="H33" i="8" s="1"/>
  <c r="G14" i="8"/>
  <c r="H12" i="8" s="1"/>
  <c r="G32" i="8"/>
  <c r="H30" i="8" s="1"/>
  <c r="I56" i="8" l="1"/>
  <c r="H9" i="8"/>
  <c r="A4" i="8" l="1"/>
  <c r="M5" i="8"/>
  <c r="M6" i="8"/>
  <c r="M7" i="8"/>
  <c r="M8" i="8"/>
  <c r="N8" i="8"/>
  <c r="N5" i="8"/>
  <c r="H58" i="8" l="1"/>
  <c r="H57" i="8"/>
  <c r="O5" i="8"/>
  <c r="O8" i="8"/>
  <c r="N7" i="8"/>
  <c r="O7" i="8" s="1"/>
  <c r="N6" i="8"/>
  <c r="O6" i="8" s="1"/>
  <c r="I53" i="8" l="1"/>
  <c r="G57" i="8"/>
  <c r="I57" i="8"/>
  <c r="I58" i="8"/>
  <c r="I59" i="8" l="1"/>
  <c r="G58" i="8"/>
  <c r="G59" i="8" l="1"/>
  <c r="J59" i="8" s="1"/>
</calcChain>
</file>

<file path=xl/sharedStrings.xml><?xml version="1.0" encoding="utf-8"?>
<sst xmlns="http://schemas.openxmlformats.org/spreadsheetml/2006/main" count="275" uniqueCount="112">
  <si>
    <t>Điện</t>
  </si>
  <si>
    <t>Nước</t>
  </si>
  <si>
    <t>gia dien</t>
  </si>
  <si>
    <t>gia nuoc</t>
  </si>
  <si>
    <t>Chỉ số
mới</t>
  </si>
  <si>
    <t>Chỉ số
cũ</t>
  </si>
  <si>
    <t>Tổng tiền điện trong tháng:</t>
  </si>
  <si>
    <t>Tổng tiền nước trong tháng</t>
  </si>
  <si>
    <t>Tổng tiền phải thu:</t>
  </si>
  <si>
    <t>PHÒNG TC-HC-QT</t>
  </si>
  <si>
    <t>LẬP BẢNG</t>
  </si>
  <si>
    <t>Tổng thu</t>
  </si>
  <si>
    <t>Đồng hồ</t>
  </si>
  <si>
    <t>Số người</t>
  </si>
  <si>
    <t>Tiêu thụ</t>
  </si>
  <si>
    <t>Thành tiền</t>
  </si>
  <si>
    <t>Đơn giá: Điện: 2.200 đồng/1 Kw</t>
  </si>
  <si>
    <t>Nước nhà tắm</t>
  </si>
  <si>
    <t>Nước Nhà VS</t>
  </si>
  <si>
    <t>K001-k006</t>
  </si>
  <si>
    <t>chi so moi</t>
  </si>
  <si>
    <t>chenh lệch</t>
  </si>
  <si>
    <t>WC chung</t>
  </si>
  <si>
    <t>k007-k011</t>
  </si>
  <si>
    <t>k101-k106</t>
  </si>
  <si>
    <t>k107-k111</t>
  </si>
  <si>
    <t>tong so người</t>
  </si>
  <si>
    <t>khối lượng/người</t>
  </si>
  <si>
    <t>chi so cu</t>
  </si>
  <si>
    <t>DƯƠNG VĂN PHO</t>
  </si>
  <si>
    <t>Số chênh lệch</t>
  </si>
  <si>
    <t xml:space="preserve">Phòng  C201     Họ và tên:....................................................................... Biên lai:................  .   </t>
  </si>
  <si>
    <t xml:space="preserve">Phòng  C202     Họ và tên:....................................................................... Biên lai:................  .  </t>
  </si>
  <si>
    <t xml:space="preserve">Phòng  C203     Họ và tên:....................................................................... Biên lai:................  .  </t>
  </si>
  <si>
    <t xml:space="preserve">Phòng  C204     Họ và tên:....................................................................... Biên lai:................  </t>
  </si>
  <si>
    <t xml:space="preserve">Phòng  C205     Họ và tên:....................................................................... Biên lai:................  . </t>
  </si>
  <si>
    <t xml:space="preserve">Phòng  C206     Họ và tên:............................................................... …...Biên lai:................  . </t>
  </si>
  <si>
    <t xml:space="preserve">Phòng  C207    Họ và tên:....................................................................... Biên lai:................  . </t>
  </si>
  <si>
    <t xml:space="preserve">Phòng  C208    Họ và tên:....................................................................... Biên lai:................  . </t>
  </si>
  <si>
    <t>Nước: 15.000 đồng/1 Khối</t>
  </si>
  <si>
    <r>
      <t xml:space="preserve">TRƯỜNG CAO ĐẲNG BC CÔNG NGHỆ VÀ QTDN        </t>
    </r>
    <r>
      <rPr>
        <b/>
        <sz val="12"/>
        <color indexed="8"/>
        <rFont val="Calibri"/>
        <family val="2"/>
        <charset val="204"/>
      </rPr>
      <t>CỘNG HÒA XÃ HỘI CHỦ NGHĨA VIỆT NAM</t>
    </r>
  </si>
  <si>
    <t xml:space="preserve">  PHÒNG TỔ CHỨC - HÀNH CHÁNH - QUẢN TRỊ               Độc lập - Tự do - Hạnh phúc</t>
  </si>
  <si>
    <t xml:space="preserve">Phòng  C112     Họ và tên:....................................................................... Biên lai:................  </t>
  </si>
  <si>
    <t xml:space="preserve">Phòng  C113     Họ và tên:....................................................................... Biên lai:................  </t>
  </si>
  <si>
    <t xml:space="preserve">Phòng  C108   Họ và tên:....................................................................... Biên lai:................  . </t>
  </si>
  <si>
    <t xml:space="preserve">Phòng  C109    Họ và tên:....................................................................... Biên lai:................  </t>
  </si>
  <si>
    <t xml:space="preserve">Phòng  C110   Họ và tên:....................................................................... Biên lai:................  . </t>
  </si>
  <si>
    <t xml:space="preserve">Phòng  C111    Họ và tên:....................................................................... Biên lai:................  </t>
  </si>
  <si>
    <t>NGUYỄN NGỌC MAI</t>
  </si>
  <si>
    <t xml:space="preserve">Phòng  C209    Họ và tên:....................................................................... Biên lai:................  . </t>
  </si>
  <si>
    <t>CÁC PHÒNG TỪ C108 ĐẾN C214</t>
  </si>
  <si>
    <t>CÁC PHÒNG TỪ K001 ĐẾN K106</t>
  </si>
  <si>
    <t xml:space="preserve">Phòng  N006    Họ và tên:....................................................................... Biên lai:................  . </t>
  </si>
  <si>
    <t xml:space="preserve">Phòng  C001     Họ và tên:............................................... Biên lai:................ </t>
  </si>
  <si>
    <t xml:space="preserve">Phòng  C002     Họ và tên:............................................... Biên lai:................ </t>
  </si>
  <si>
    <t xml:space="preserve">Phòng  C003     Họ và tên:............................................... Biên lai:................  </t>
  </si>
  <si>
    <t xml:space="preserve">Phòng  C004     Họ và tên:............................................... Biên lai:................  . </t>
  </si>
  <si>
    <t>Phòng  C005     Họ và tên:............................................... Biên lai:................  .</t>
  </si>
  <si>
    <t xml:space="preserve">Phòng  C006     Họ và tên:............................................... Biên lai:................  . </t>
  </si>
  <si>
    <t xml:space="preserve">Phòng  C007     Họ và tên:............................................... Biên lai:................  </t>
  </si>
  <si>
    <t xml:space="preserve">Phòng  C008     Họ và tên:............................................... Biên lai:................  </t>
  </si>
  <si>
    <t xml:space="preserve">Phòng  C010     Họ và tên:............................................... Biên lai:................  .  </t>
  </si>
  <si>
    <t xml:space="preserve">Phòng  C011     Họ và tên:............................................... Biên lai:................  </t>
  </si>
  <si>
    <t xml:space="preserve">Phòng  C012     Họ và tên:............................................... Biên lai:................  </t>
  </si>
  <si>
    <t xml:space="preserve">Phòng  C013     Họ và tên:............................................... Biên lai:................  </t>
  </si>
  <si>
    <t xml:space="preserve">Phòng  C101     Họ và tên:............................................... Biên lai:................ </t>
  </si>
  <si>
    <t xml:space="preserve">Phòng  C102     Họ và tên:............................................... Biên lai:................ </t>
  </si>
  <si>
    <t xml:space="preserve">Phòng  C103     Họ và tên:............................................... Biên lai:................  </t>
  </si>
  <si>
    <t xml:space="preserve">Phòng  C104     Họ và tên:............................................... Biên lai:................  . </t>
  </si>
  <si>
    <t>Phòng  C105     Họ và tên:............................................... Biên lai:................  .</t>
  </si>
  <si>
    <t xml:space="preserve">Phòng  C106     Họ và tên:............................................... Biên lai:................  . </t>
  </si>
  <si>
    <t xml:space="preserve">Phòng  C107     Họ và tên:............................................... Biên lai:................  </t>
  </si>
  <si>
    <t xml:space="preserve">Phòng  C108   Họ và tên:............................................... Biên lai:................  . </t>
  </si>
  <si>
    <t xml:space="preserve">Phòng  C109    Họ và tên:............................................... Biên lai:................  </t>
  </si>
  <si>
    <t xml:space="preserve">Phòng  C110   Họ và tên:............................................... Biên lai:................  . </t>
  </si>
  <si>
    <t xml:space="preserve">Phòng  C111    Họ và tên:............................................... Biên lai:................  </t>
  </si>
  <si>
    <t xml:space="preserve">Phòng  C112     Họ và tên:............................................... Biên lai:................  </t>
  </si>
  <si>
    <t xml:space="preserve">Phòng  C113     Họ và tên:............................................... Biên lai:................  </t>
  </si>
  <si>
    <t xml:space="preserve">Phòng  C201     Họ và tên:............................................... Biên lai:................  .   </t>
  </si>
  <si>
    <t xml:space="preserve">Phòng  C202     Họ và tên:............................................... Biên lai:................  .  </t>
  </si>
  <si>
    <t xml:space="preserve">Phòng  C203     Họ và tên:............................................... Biên lai:................  .  </t>
  </si>
  <si>
    <t xml:space="preserve">Phòng  C204     Họ và tên:............................................... Biên lai:................  </t>
  </si>
  <si>
    <t xml:space="preserve">Phòng  C205     Họ và tên:............................................... Biên lai:................  . </t>
  </si>
  <si>
    <t xml:space="preserve">Phòng  C206     Họ và tên:............................Biên lai:................  . </t>
  </si>
  <si>
    <t xml:space="preserve">Phòng  C207    Họ và tên:............................................... Biên lai:................  . </t>
  </si>
  <si>
    <t xml:space="preserve">Phòng  C208    Họ và tên:............................................... Biên lai:................  . </t>
  </si>
  <si>
    <t xml:space="preserve">Phòng  C209    Họ và tên:............................................... Biên lai:................  . </t>
  </si>
  <si>
    <t xml:space="preserve">Phòng  N006    Họ và tên:............................................... Biên lai:................  . </t>
  </si>
  <si>
    <t xml:space="preserve">Phòng  C114     Họ và tên:............................................... Biên lai:................  </t>
  </si>
  <si>
    <t xml:space="preserve">Phòng  C210    Họ và tên:............................................... Biên lai:................  . </t>
  </si>
  <si>
    <t xml:space="preserve">Phòng  C211    Họ và tên:............................................... Biên lai:................  . </t>
  </si>
  <si>
    <t xml:space="preserve">Phòng  C212    Họ và tên:............................................... Biên lai:................  . </t>
  </si>
  <si>
    <t xml:space="preserve">Phòng  C213    Họ và tên:............................................... Biên lai:................  . </t>
  </si>
  <si>
    <t xml:space="preserve">Phòng  C214    Họ và tên:............................................... Biên lai:................  . </t>
  </si>
  <si>
    <t xml:space="preserve">Bếp Số 1    Họ và tên:............................................... Biên lai:................  . </t>
  </si>
  <si>
    <t xml:space="preserve">Bếp Số 3    Họ và tên:............................................... Biên lai:................  . </t>
  </si>
  <si>
    <t xml:space="preserve">Phòng  N008    Họ và tên:............................................... Biên lai:................  . </t>
  </si>
  <si>
    <t xml:space="preserve">Phòng  N008-1   Họ và tên:............................................... Biên lai:................  . </t>
  </si>
  <si>
    <t>NGUYỄN THỊ THANH THỦY</t>
  </si>
  <si>
    <t>Đơn giá: Điện: 2.500 đồng/1 Kw</t>
  </si>
  <si>
    <t>BẢNG TỔNG HỢP ĐIỆN - NƯỚC SINH HOẠT KÝ TÚC XÁ KHU C THÁNG 04/2018</t>
  </si>
  <si>
    <t xml:space="preserve"> TP. Hồ Chí Minh, ngày 1 tháng 5 năm 2018</t>
  </si>
  <si>
    <r>
      <t xml:space="preserve">TRƯỜNG CAO ĐẲNG BC CÔNG NGHỆ VÀ QTDN        </t>
    </r>
    <r>
      <rPr>
        <b/>
        <sz val="12"/>
        <color rgb="FF000000"/>
        <rFont val="Times New Roman"/>
        <family val="1"/>
      </rPr>
      <t>CỘNG HÒA XÃ HỘI CHỦ NGHĨA VIỆT NAM</t>
    </r>
  </si>
  <si>
    <t>BẢNG TỔNG HỢP ĐIỆN - NƯỚC SINH HOẠT KÝ TÚC XÁ KHU K THÁNG 04/2018</t>
  </si>
  <si>
    <t>Phòng  K001     Họ và tên:...............................………………..Biên lai:.......................................</t>
  </si>
  <si>
    <t>Phòng  K002     Họ và tên:...............................………………..Biên lai:.......................................</t>
  </si>
  <si>
    <t>Phòng  K005     Họ và tên:...............................………………..Biên lai:.......................................</t>
  </si>
  <si>
    <t>Phòng  K006     Họ và tên:...............................………………..Biên lai:.......................................</t>
  </si>
  <si>
    <t>Phòng  K008     Họ và tên:...............................………………..Biên lai:.......................................</t>
  </si>
  <si>
    <t>Phòng  K011     Họ và tên:...............................………………..Biên lai:.......................................</t>
  </si>
  <si>
    <r>
      <t xml:space="preserve">TRƯỜNG CAO ĐẲNG BC CÔNG NGHỆ VÀ QTDN             </t>
    </r>
    <r>
      <rPr>
        <b/>
        <sz val="13"/>
        <color rgb="FF000000"/>
        <rFont val="Times New Roman"/>
        <family val="1"/>
      </rPr>
      <t xml:space="preserve"> CỘNG HÒA XÃ HỘI CHỦ NGHĨA VIỆT NAM</t>
    </r>
  </si>
  <si>
    <t>PHÒNG TỔ CHỨC - HÀNH CHÁNH - QUẢN TRỊ                               Độc lập - Tự do - Hạnh phúc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</si>
</sst>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indexed="18"/>
      <name val="Times New Roman"/>
      <family val="1"/>
    </font>
    <font>
      <b/>
      <i/>
      <sz val="13"/>
      <color indexed="18"/>
      <name val="Times New Roman"/>
      <family val="1"/>
    </font>
    <font>
      <sz val="13"/>
      <color indexed="8"/>
      <name val="Times New Roman"/>
      <family val="1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43" fontId="9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3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1" fontId="9" fillId="0" borderId="0" xfId="1" applyNumberFormat="1" applyFont="1" applyAlignment="1">
      <alignment horizontal="right" vertical="top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right" vertical="top" wrapText="1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right" vertical="top"/>
    </xf>
    <xf numFmtId="2" fontId="8" fillId="0" borderId="2" xfId="0" applyNumberFormat="1" applyFont="1" applyBorder="1" applyAlignment="1">
      <alignment horizontal="right" vertical="top" wrapText="1"/>
    </xf>
    <xf numFmtId="2" fontId="0" fillId="0" borderId="0" xfId="0" applyNumberFormat="1" applyAlignment="1">
      <alignment horizontal="right"/>
    </xf>
    <xf numFmtId="164" fontId="0" fillId="0" borderId="0" xfId="0" applyNumberFormat="1"/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1" fontId="6" fillId="0" borderId="2" xfId="1" applyNumberFormat="1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164" fontId="9" fillId="0" borderId="0" xfId="1" applyNumberFormat="1"/>
    <xf numFmtId="0" fontId="8" fillId="0" borderId="2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right" vertical="top"/>
    </xf>
    <xf numFmtId="2" fontId="8" fillId="0" borderId="2" xfId="0" applyNumberFormat="1" applyFont="1" applyFill="1" applyBorder="1" applyAlignment="1">
      <alignment horizontal="right" vertical="top"/>
    </xf>
    <xf numFmtId="0" fontId="0" fillId="0" borderId="0" xfId="0" applyFill="1"/>
    <xf numFmtId="0" fontId="8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right" vertical="top" wrapText="1"/>
    </xf>
    <xf numFmtId="2" fontId="8" fillId="0" borderId="2" xfId="0" applyNumberFormat="1" applyFont="1" applyFill="1" applyBorder="1" applyAlignment="1">
      <alignment horizontal="right" vertical="top" wrapText="1"/>
    </xf>
    <xf numFmtId="0" fontId="6" fillId="0" borderId="12" xfId="0" applyFont="1" applyFill="1" applyBorder="1" applyAlignment="1">
      <alignment horizontal="center" vertical="top" wrapText="1"/>
    </xf>
    <xf numFmtId="164" fontId="12" fillId="0" borderId="2" xfId="1" applyNumberFormat="1" applyFont="1" applyBorder="1" applyAlignment="1">
      <alignment horizontal="right"/>
    </xf>
    <xf numFmtId="164" fontId="13" fillId="0" borderId="2" xfId="1" applyNumberFormat="1" applyFont="1" applyBorder="1"/>
    <xf numFmtId="0" fontId="14" fillId="0" borderId="0" xfId="0" applyFont="1"/>
    <xf numFmtId="1" fontId="13" fillId="0" borderId="0" xfId="1" applyNumberFormat="1" applyFont="1" applyAlignment="1">
      <alignment horizontal="right" vertical="top"/>
    </xf>
    <xf numFmtId="0" fontId="14" fillId="0" borderId="0" xfId="0" applyFont="1" applyAlignment="1">
      <alignment horizontal="right"/>
    </xf>
    <xf numFmtId="2" fontId="14" fillId="0" borderId="0" xfId="0" applyNumberFormat="1" applyFont="1" applyAlignment="1">
      <alignment horizontal="right"/>
    </xf>
    <xf numFmtId="164" fontId="13" fillId="0" borderId="0" xfId="1" applyNumberFormat="1" applyFont="1" applyAlignment="1">
      <alignment horizontal="right"/>
    </xf>
    <xf numFmtId="164" fontId="13" fillId="0" borderId="0" xfId="1" applyNumberFormat="1" applyFont="1"/>
    <xf numFmtId="22" fontId="14" fillId="0" borderId="0" xfId="0" applyNumberFormat="1" applyFont="1" applyAlignment="1">
      <alignment horizontal="right"/>
    </xf>
    <xf numFmtId="164" fontId="8" fillId="0" borderId="2" xfId="1" applyNumberFormat="1" applyFont="1" applyBorder="1" applyAlignment="1">
      <alignment horizontal="left" vertical="top" wrapText="1"/>
    </xf>
    <xf numFmtId="164" fontId="8" fillId="0" borderId="2" xfId="1" applyNumberFormat="1" applyFont="1" applyBorder="1" applyAlignment="1">
      <alignment horizontal="left" vertical="top"/>
    </xf>
    <xf numFmtId="164" fontId="8" fillId="0" borderId="5" xfId="1" applyNumberFormat="1" applyFont="1" applyBorder="1" applyAlignment="1">
      <alignment horizontal="left" vertical="top" wrapText="1"/>
    </xf>
    <xf numFmtId="164" fontId="8" fillId="0" borderId="5" xfId="1" applyNumberFormat="1" applyFont="1" applyBorder="1" applyAlignment="1">
      <alignment horizontal="left" vertical="top"/>
    </xf>
    <xf numFmtId="1" fontId="14" fillId="0" borderId="0" xfId="0" applyNumberFormat="1" applyFont="1"/>
    <xf numFmtId="0" fontId="16" fillId="0" borderId="0" xfId="0" applyFont="1" applyAlignment="1"/>
    <xf numFmtId="164" fontId="13" fillId="0" borderId="7" xfId="1" applyNumberFormat="1" applyFont="1" applyBorder="1" applyAlignment="1">
      <alignment horizontal="left" vertical="top"/>
    </xf>
    <xf numFmtId="164" fontId="13" fillId="0" borderId="8" xfId="1" applyNumberFormat="1" applyFont="1" applyBorder="1" applyAlignment="1">
      <alignment horizontal="left" vertical="top"/>
    </xf>
    <xf numFmtId="164" fontId="13" fillId="0" borderId="4" xfId="1" applyNumberFormat="1" applyFont="1" applyBorder="1" applyAlignment="1">
      <alignment horizontal="left" vertical="top"/>
    </xf>
    <xf numFmtId="164" fontId="13" fillId="0" borderId="9" xfId="1" applyNumberFormat="1" applyFont="1" applyBorder="1" applyAlignment="1">
      <alignment horizontal="left" vertical="top"/>
    </xf>
    <xf numFmtId="164" fontId="13" fillId="0" borderId="10" xfId="1" applyNumberFormat="1" applyFont="1" applyBorder="1" applyAlignment="1">
      <alignment horizontal="left" vertical="top"/>
    </xf>
    <xf numFmtId="0" fontId="14" fillId="0" borderId="0" xfId="0" applyFont="1" applyAlignment="1"/>
    <xf numFmtId="164" fontId="14" fillId="0" borderId="0" xfId="0" applyNumberFormat="1" applyFont="1"/>
    <xf numFmtId="0" fontId="7" fillId="0" borderId="1" xfId="0" applyFont="1" applyBorder="1" applyAlignment="1"/>
    <xf numFmtId="164" fontId="7" fillId="0" borderId="1" xfId="1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 wrapText="1"/>
    </xf>
    <xf numFmtId="2" fontId="7" fillId="0" borderId="1" xfId="0" applyNumberFormat="1" applyFont="1" applyBorder="1" applyAlignment="1">
      <alignment wrapText="1"/>
    </xf>
    <xf numFmtId="164" fontId="13" fillId="0" borderId="0" xfId="1" applyNumberFormat="1" applyFont="1" applyAlignment="1"/>
    <xf numFmtId="2" fontId="8" fillId="2" borderId="2" xfId="0" applyNumberFormat="1" applyFont="1" applyFill="1" applyBorder="1" applyAlignment="1">
      <alignment horizontal="right" vertical="top"/>
    </xf>
    <xf numFmtId="164" fontId="8" fillId="0" borderId="2" xfId="1" applyNumberFormat="1" applyFont="1" applyFill="1" applyBorder="1" applyAlignment="1">
      <alignment horizontal="left" vertical="top" wrapText="1"/>
    </xf>
    <xf numFmtId="164" fontId="13" fillId="0" borderId="7" xfId="1" applyNumberFormat="1" applyFont="1" applyFill="1" applyBorder="1" applyAlignment="1">
      <alignment horizontal="left" vertical="top"/>
    </xf>
    <xf numFmtId="164" fontId="13" fillId="0" borderId="0" xfId="1" applyNumberFormat="1" applyFont="1" applyFill="1"/>
    <xf numFmtId="0" fontId="14" fillId="0" borderId="0" xfId="0" applyFont="1" applyFill="1" applyAlignment="1"/>
    <xf numFmtId="0" fontId="14" fillId="0" borderId="0" xfId="0" applyFont="1" applyFill="1"/>
    <xf numFmtId="164" fontId="8" fillId="0" borderId="2" xfId="1" applyNumberFormat="1" applyFont="1" applyFill="1" applyBorder="1" applyAlignment="1">
      <alignment horizontal="left" vertical="top"/>
    </xf>
    <xf numFmtId="164" fontId="13" fillId="0" borderId="8" xfId="1" applyNumberFormat="1" applyFont="1" applyFill="1" applyBorder="1" applyAlignment="1">
      <alignment horizontal="left" vertical="top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right" wrapText="1"/>
    </xf>
    <xf numFmtId="2" fontId="7" fillId="0" borderId="1" xfId="0" applyNumberFormat="1" applyFont="1" applyFill="1" applyBorder="1" applyAlignment="1">
      <alignment wrapText="1"/>
    </xf>
    <xf numFmtId="164" fontId="7" fillId="0" borderId="1" xfId="1" applyNumberFormat="1" applyFont="1" applyFill="1" applyBorder="1" applyAlignment="1">
      <alignment wrapText="1"/>
    </xf>
    <xf numFmtId="164" fontId="13" fillId="0" borderId="0" xfId="1" applyNumberFormat="1" applyFont="1" applyFill="1" applyAlignment="1"/>
    <xf numFmtId="0" fontId="0" fillId="0" borderId="0" xfId="0" applyFill="1" applyAlignment="1"/>
    <xf numFmtId="164" fontId="13" fillId="0" borderId="4" xfId="1" applyNumberFormat="1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right" vertical="top"/>
    </xf>
    <xf numFmtId="164" fontId="8" fillId="0" borderId="3" xfId="1" applyNumberFormat="1" applyFont="1" applyFill="1" applyBorder="1" applyAlignment="1">
      <alignment horizontal="left" vertical="top"/>
    </xf>
    <xf numFmtId="1" fontId="8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8" fillId="0" borderId="0" xfId="0" applyFont="1" applyAlignment="1">
      <alignment horizontal="center" vertical="top"/>
    </xf>
    <xf numFmtId="2" fontId="12" fillId="0" borderId="5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164" fontId="15" fillId="0" borderId="13" xfId="1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 wrapText="1"/>
    </xf>
    <xf numFmtId="0" fontId="19" fillId="0" borderId="0" xfId="0" applyFont="1"/>
    <xf numFmtId="3" fontId="19" fillId="0" borderId="0" xfId="0" applyNumberFormat="1" applyFont="1"/>
    <xf numFmtId="3" fontId="19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3" fontId="20" fillId="0" borderId="0" xfId="0" applyNumberFormat="1" applyFont="1"/>
    <xf numFmtId="3" fontId="20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/>
    <xf numFmtId="3" fontId="20" fillId="0" borderId="2" xfId="0" applyNumberFormat="1" applyFont="1" applyBorder="1"/>
    <xf numFmtId="0" fontId="19" fillId="0" borderId="2" xfId="0" applyFont="1" applyBorder="1"/>
    <xf numFmtId="3" fontId="19" fillId="0" borderId="2" xfId="0" applyNumberFormat="1" applyFont="1" applyBorder="1"/>
    <xf numFmtId="3" fontId="19" fillId="0" borderId="2" xfId="0" applyNumberFormat="1" applyFont="1" applyBorder="1" applyAlignment="1">
      <alignment horizontal="center" vertical="center"/>
    </xf>
    <xf numFmtId="0" fontId="22" fillId="0" borderId="0" xfId="0" applyFont="1"/>
    <xf numFmtId="3" fontId="22" fillId="0" borderId="0" xfId="0" applyNumberFormat="1" applyFont="1"/>
    <xf numFmtId="0" fontId="21" fillId="0" borderId="0" xfId="0" applyFont="1"/>
    <xf numFmtId="3" fontId="21" fillId="0" borderId="0" xfId="0" applyNumberFormat="1" applyFont="1"/>
    <xf numFmtId="0" fontId="21" fillId="0" borderId="2" xfId="0" applyFont="1" applyBorder="1" applyAlignment="1">
      <alignment horizontal="center" vertical="center"/>
    </xf>
    <xf numFmtId="3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/>
    <xf numFmtId="3" fontId="21" fillId="0" borderId="2" xfId="0" applyNumberFormat="1" applyFont="1" applyBorder="1"/>
    <xf numFmtId="0" fontId="22" fillId="0" borderId="2" xfId="0" applyFont="1" applyBorder="1"/>
    <xf numFmtId="3" fontId="22" fillId="0" borderId="2" xfId="0" applyNumberFormat="1" applyFont="1" applyBorder="1"/>
  </cellXfs>
  <cellStyles count="16">
    <cellStyle name="Comma" xfId="1" builtinId="3"/>
    <cellStyle name="Comma 2" xfId="3"/>
    <cellStyle name="Comma 2 2" xfId="9"/>
    <cellStyle name="Comma 3" xfId="5"/>
    <cellStyle name="Comma 3 2" xfId="11"/>
    <cellStyle name="Comma 4" xfId="7"/>
    <cellStyle name="Comma 5" xfId="13"/>
    <cellStyle name="Comma 6" xfId="15"/>
    <cellStyle name="Normal" xfId="0" builtinId="0"/>
    <cellStyle name="Normal 2" xfId="2"/>
    <cellStyle name="Normal 2 2" xfId="8"/>
    <cellStyle name="Normal 3" xfId="4"/>
    <cellStyle name="Normal 3 2" xfId="10"/>
    <cellStyle name="Normal 4" xfId="6"/>
    <cellStyle name="Normal 5" xfId="12"/>
    <cellStyle name="Normal 6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</xdr:row>
      <xdr:rowOff>47625</xdr:rowOff>
    </xdr:from>
    <xdr:to>
      <xdr:col>2</xdr:col>
      <xdr:colOff>438150</xdr:colOff>
      <xdr:row>2</xdr:row>
      <xdr:rowOff>47625</xdr:rowOff>
    </xdr:to>
    <xdr:sp macro="" textlink="">
      <xdr:nvSpPr>
        <xdr:cNvPr id="7169" name="Line 1"/>
        <xdr:cNvSpPr>
          <a:spLocks noChangeShapeType="1"/>
        </xdr:cNvSpPr>
      </xdr:nvSpPr>
      <xdr:spPr bwMode="auto">
        <a:xfrm>
          <a:off x="495300" y="447675"/>
          <a:ext cx="1476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495300</xdr:colOff>
      <xdr:row>2</xdr:row>
      <xdr:rowOff>47625</xdr:rowOff>
    </xdr:from>
    <xdr:to>
      <xdr:col>2</xdr:col>
      <xdr:colOff>438150</xdr:colOff>
      <xdr:row>2</xdr:row>
      <xdr:rowOff>47625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495300" y="447675"/>
          <a:ext cx="1752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495300</xdr:colOff>
      <xdr:row>2</xdr:row>
      <xdr:rowOff>47625</xdr:rowOff>
    </xdr:from>
    <xdr:to>
      <xdr:col>2</xdr:col>
      <xdr:colOff>438150</xdr:colOff>
      <xdr:row>2</xdr:row>
      <xdr:rowOff>47625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495300" y="447675"/>
          <a:ext cx="1752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7"/>
  <sheetViews>
    <sheetView view="pageBreakPreview" zoomScale="115" zoomScaleNormal="100" zoomScaleSheetLayoutView="115" zoomScalePageLayoutView="115" workbookViewId="0">
      <selection activeCell="D10" sqref="D10:D11"/>
    </sheetView>
  </sheetViews>
  <sheetFormatPr defaultRowHeight="15" x14ac:dyDescent="0.25"/>
  <cols>
    <col min="1" max="1" width="11" customWidth="1"/>
    <col min="2" max="2" width="10.140625" customWidth="1"/>
    <col min="3" max="3" width="9.85546875" customWidth="1"/>
    <col min="4" max="4" width="7.42578125" style="4" customWidth="1"/>
    <col min="5" max="5" width="11.140625" style="3" customWidth="1"/>
    <col min="6" max="6" width="12" style="10" customWidth="1"/>
    <col min="7" max="7" width="24.5703125" style="3" customWidth="1"/>
    <col min="8" max="8" width="13.140625" customWidth="1"/>
    <col min="9" max="9" width="13.7109375" style="16" bestFit="1" customWidth="1"/>
    <col min="10" max="10" width="11.140625" bestFit="1" customWidth="1"/>
    <col min="11" max="11" width="9.28515625" bestFit="1" customWidth="1"/>
  </cols>
  <sheetData>
    <row r="1" spans="1:15" ht="15.75" x14ac:dyDescent="0.25">
      <c r="A1" s="73" t="s">
        <v>40</v>
      </c>
      <c r="B1" s="73"/>
      <c r="C1" s="73"/>
      <c r="D1" s="73"/>
      <c r="E1" s="73"/>
      <c r="F1" s="73"/>
      <c r="G1" s="73"/>
      <c r="H1" s="73"/>
      <c r="K1" t="s">
        <v>2</v>
      </c>
      <c r="L1">
        <v>2200</v>
      </c>
    </row>
    <row r="2" spans="1:15" ht="15.75" x14ac:dyDescent="0.25">
      <c r="A2" s="74" t="s">
        <v>41</v>
      </c>
      <c r="B2" s="74"/>
      <c r="C2" s="74"/>
      <c r="D2" s="74"/>
      <c r="E2" s="74"/>
      <c r="F2" s="74"/>
      <c r="G2" s="74"/>
      <c r="H2" s="74"/>
      <c r="K2" t="s">
        <v>3</v>
      </c>
      <c r="L2">
        <v>15000</v>
      </c>
    </row>
    <row r="4" spans="1:15" ht="22.5" customHeight="1" x14ac:dyDescent="0.25">
      <c r="A4" s="75" t="e">
        <f>"BẢNG TỔNG HỢP ĐIỆN - NƯỚC SINH HOẠT KÝ TÚC XÁ KHU C " &amp;#REF!</f>
        <v>#REF!</v>
      </c>
      <c r="B4" s="75"/>
      <c r="C4" s="75"/>
      <c r="D4" s="75"/>
      <c r="E4" s="75"/>
      <c r="F4" s="75"/>
      <c r="G4" s="75"/>
      <c r="H4" s="75"/>
      <c r="I4" s="32"/>
      <c r="J4" s="27" t="s">
        <v>22</v>
      </c>
      <c r="K4" s="27" t="s">
        <v>28</v>
      </c>
      <c r="L4" s="27" t="s">
        <v>20</v>
      </c>
      <c r="M4" s="27" t="s">
        <v>21</v>
      </c>
      <c r="N4" s="27" t="s">
        <v>26</v>
      </c>
      <c r="O4" s="27" t="s">
        <v>27</v>
      </c>
    </row>
    <row r="5" spans="1:15" ht="20.25" customHeight="1" x14ac:dyDescent="0.25">
      <c r="A5" s="79" t="s">
        <v>50</v>
      </c>
      <c r="B5" s="79"/>
      <c r="C5" s="79"/>
      <c r="D5" s="79"/>
      <c r="E5" s="79"/>
      <c r="F5" s="79"/>
      <c r="G5" s="79"/>
      <c r="H5" s="79"/>
      <c r="I5" s="32"/>
      <c r="J5" s="24" t="s">
        <v>19</v>
      </c>
      <c r="K5" s="27">
        <v>91</v>
      </c>
      <c r="L5" s="27">
        <v>117</v>
      </c>
      <c r="M5" s="27">
        <f>L5-K5</f>
        <v>26</v>
      </c>
      <c r="N5" s="38" t="e">
        <f>SUM(#REF!)</f>
        <v>#REF!</v>
      </c>
      <c r="O5" s="27" t="e">
        <f>M5/N5</f>
        <v>#REF!</v>
      </c>
    </row>
    <row r="6" spans="1:15" x14ac:dyDescent="0.25">
      <c r="A6" s="27"/>
      <c r="B6" s="27"/>
      <c r="C6" s="27"/>
      <c r="D6" s="28"/>
      <c r="E6" s="29"/>
      <c r="F6" s="30"/>
      <c r="G6" s="39" t="s">
        <v>16</v>
      </c>
      <c r="H6" s="39"/>
      <c r="I6" s="39"/>
      <c r="J6" s="27" t="s">
        <v>23</v>
      </c>
      <c r="K6" s="27">
        <v>60</v>
      </c>
      <c r="L6" s="27">
        <v>76</v>
      </c>
      <c r="M6" s="27">
        <f t="shared" ref="M6:M8" si="0">L6-K6</f>
        <v>16</v>
      </c>
      <c r="N6" s="38" t="e">
        <f>SUM(#REF!)</f>
        <v>#REF!</v>
      </c>
      <c r="O6" s="27" t="e">
        <f t="shared" ref="O6:O8" si="1">M6/N6</f>
        <v>#REF!</v>
      </c>
    </row>
    <row r="7" spans="1:15" x14ac:dyDescent="0.25">
      <c r="A7" s="27"/>
      <c r="B7" s="27"/>
      <c r="C7" s="27"/>
      <c r="D7" s="28"/>
      <c r="E7" s="29"/>
      <c r="F7" s="30"/>
      <c r="G7" s="39" t="s">
        <v>39</v>
      </c>
      <c r="H7" s="39"/>
      <c r="I7" s="39"/>
      <c r="J7" s="27" t="s">
        <v>24</v>
      </c>
      <c r="K7" s="27">
        <v>116</v>
      </c>
      <c r="L7" s="27">
        <v>159</v>
      </c>
      <c r="M7" s="27">
        <f t="shared" si="0"/>
        <v>43</v>
      </c>
      <c r="N7" s="27" t="e">
        <f>SUM(#REF!)</f>
        <v>#REF!</v>
      </c>
      <c r="O7" s="27" t="e">
        <f t="shared" si="1"/>
        <v>#REF!</v>
      </c>
    </row>
    <row r="8" spans="1:15" ht="34.5" customHeight="1" x14ac:dyDescent="0.25">
      <c r="A8" s="12" t="s">
        <v>12</v>
      </c>
      <c r="B8" s="13" t="s">
        <v>5</v>
      </c>
      <c r="C8" s="13" t="s">
        <v>4</v>
      </c>
      <c r="D8" s="14" t="s">
        <v>13</v>
      </c>
      <c r="E8" s="13" t="s">
        <v>30</v>
      </c>
      <c r="F8" s="15" t="s">
        <v>14</v>
      </c>
      <c r="G8" s="13" t="s">
        <v>15</v>
      </c>
      <c r="H8" s="13" t="s">
        <v>11</v>
      </c>
      <c r="I8" s="32"/>
      <c r="J8" s="27" t="s">
        <v>25</v>
      </c>
      <c r="K8" s="27">
        <v>111</v>
      </c>
      <c r="L8" s="27">
        <v>161</v>
      </c>
      <c r="M8" s="27">
        <f t="shared" si="0"/>
        <v>50</v>
      </c>
      <c r="N8" s="27" t="e">
        <f>SUM(#REF!)</f>
        <v>#REF!</v>
      </c>
      <c r="O8" s="27" t="e">
        <f t="shared" si="1"/>
        <v>#REF!</v>
      </c>
    </row>
    <row r="9" spans="1:15" s="67" customFormat="1" ht="23.25" customHeight="1" x14ac:dyDescent="0.3">
      <c r="A9" s="61" t="s">
        <v>44</v>
      </c>
      <c r="B9" s="62"/>
      <c r="C9" s="62"/>
      <c r="D9" s="62"/>
      <c r="E9" s="63"/>
      <c r="F9" s="64"/>
      <c r="G9" s="62"/>
      <c r="H9" s="65" t="e">
        <f>SUM(G10:G11)</f>
        <v>#REF!</v>
      </c>
      <c r="I9" s="66"/>
      <c r="J9" s="57"/>
      <c r="K9" s="57"/>
      <c r="L9" s="57"/>
      <c r="M9" s="57"/>
      <c r="N9" s="57"/>
      <c r="O9" s="57"/>
    </row>
    <row r="10" spans="1:15" s="20" customFormat="1" ht="16.5" x14ac:dyDescent="0.25">
      <c r="A10" s="21" t="s">
        <v>0</v>
      </c>
      <c r="B10" s="21">
        <v>430</v>
      </c>
      <c r="C10" s="21">
        <v>510</v>
      </c>
      <c r="D10" s="72" t="e">
        <f>VLOOKUP(RIGHT(LEFT(A9,11),4),#REF!,2,0)</f>
        <v>#REF!</v>
      </c>
      <c r="E10" s="22">
        <f>C10-B10</f>
        <v>80</v>
      </c>
      <c r="F10" s="23">
        <f>E10</f>
        <v>80</v>
      </c>
      <c r="G10" s="54">
        <f>F10*$L$1</f>
        <v>176000</v>
      </c>
      <c r="H10" s="55"/>
      <c r="I10" s="56"/>
      <c r="J10" s="58"/>
      <c r="K10" s="58"/>
      <c r="L10" s="58"/>
      <c r="M10" s="58"/>
      <c r="N10" s="58"/>
      <c r="O10" s="58"/>
    </row>
    <row r="11" spans="1:15" s="20" customFormat="1" ht="16.5" x14ac:dyDescent="0.25">
      <c r="A11" s="17" t="s">
        <v>1</v>
      </c>
      <c r="B11" s="17">
        <v>508</v>
      </c>
      <c r="C11" s="17">
        <v>510</v>
      </c>
      <c r="D11" s="72"/>
      <c r="E11" s="18">
        <f>C11-B11</f>
        <v>2</v>
      </c>
      <c r="F11" s="19" t="e">
        <f>IF(D10=0,0,(E11/(D10+D13)*D10))</f>
        <v>#REF!</v>
      </c>
      <c r="G11" s="59" t="e">
        <f>F11*$L$2</f>
        <v>#REF!</v>
      </c>
      <c r="H11" s="60"/>
      <c r="I11" s="56"/>
      <c r="J11" s="58"/>
      <c r="K11" s="58"/>
      <c r="L11" s="58"/>
      <c r="M11" s="58"/>
      <c r="N11" s="58"/>
      <c r="O11" s="58"/>
    </row>
    <row r="12" spans="1:15" s="67" customFormat="1" ht="23.25" customHeight="1" x14ac:dyDescent="0.3">
      <c r="A12" s="61" t="s">
        <v>45</v>
      </c>
      <c r="B12" s="62"/>
      <c r="C12" s="62"/>
      <c r="D12" s="62"/>
      <c r="E12" s="63"/>
      <c r="F12" s="64"/>
      <c r="G12" s="62"/>
      <c r="H12" s="65" t="e">
        <f>SUM(G13:G14)</f>
        <v>#REF!</v>
      </c>
      <c r="I12" s="66"/>
      <c r="J12" s="57"/>
      <c r="K12" s="57"/>
      <c r="L12" s="57"/>
      <c r="M12" s="57"/>
      <c r="N12" s="57"/>
      <c r="O12" s="57"/>
    </row>
    <row r="13" spans="1:15" s="20" customFormat="1" ht="16.5" x14ac:dyDescent="0.25">
      <c r="A13" s="17" t="s">
        <v>0</v>
      </c>
      <c r="B13" s="17">
        <v>9582</v>
      </c>
      <c r="C13" s="17">
        <v>9585</v>
      </c>
      <c r="D13" s="72" t="e">
        <f>VLOOKUP(RIGHT(LEFT(A12,11),4),#REF!,2,0)</f>
        <v>#REF!</v>
      </c>
      <c r="E13" s="22">
        <f>C13-B13</f>
        <v>3</v>
      </c>
      <c r="F13" s="23">
        <f>E13</f>
        <v>3</v>
      </c>
      <c r="G13" s="54">
        <f>F13*$L$1</f>
        <v>6600</v>
      </c>
      <c r="H13" s="68"/>
      <c r="I13" s="56"/>
      <c r="J13" s="58"/>
      <c r="K13" s="58"/>
      <c r="L13" s="58"/>
      <c r="M13" s="58"/>
      <c r="N13" s="58"/>
      <c r="O13" s="58"/>
    </row>
    <row r="14" spans="1:15" s="20" customFormat="1" ht="16.5" x14ac:dyDescent="0.25">
      <c r="A14" s="17" t="s">
        <v>1</v>
      </c>
      <c r="B14" s="17">
        <f>B11</f>
        <v>508</v>
      </c>
      <c r="C14" s="17">
        <f>C11</f>
        <v>510</v>
      </c>
      <c r="D14" s="72"/>
      <c r="E14" s="18">
        <f>C14-B14</f>
        <v>2</v>
      </c>
      <c r="F14" s="19" t="e">
        <f>IF(D13=0,0,(E14/(D13+D10)*D13))</f>
        <v>#REF!</v>
      </c>
      <c r="G14" s="59" t="e">
        <f>F14*$L$2</f>
        <v>#REF!</v>
      </c>
      <c r="H14" s="60"/>
      <c r="I14" s="56"/>
      <c r="J14" s="58"/>
      <c r="K14" s="58"/>
      <c r="L14" s="58"/>
      <c r="M14" s="58"/>
      <c r="N14" s="58"/>
      <c r="O14" s="58"/>
    </row>
    <row r="15" spans="1:15" s="2" customFormat="1" ht="23.25" customHeight="1" x14ac:dyDescent="0.3">
      <c r="A15" s="47" t="s">
        <v>46</v>
      </c>
      <c r="B15" s="49"/>
      <c r="C15" s="49"/>
      <c r="D15" s="49"/>
      <c r="E15" s="50"/>
      <c r="F15" s="51"/>
      <c r="G15" s="49"/>
      <c r="H15" s="48" t="e">
        <f>SUM(G16:G17)</f>
        <v>#REF!</v>
      </c>
      <c r="I15" s="52"/>
      <c r="J15" s="45"/>
      <c r="K15" s="45"/>
      <c r="L15" s="45"/>
      <c r="M15" s="45"/>
      <c r="N15" s="45"/>
      <c r="O15" s="45"/>
    </row>
    <row r="16" spans="1:15" s="20" customFormat="1" ht="16.5" x14ac:dyDescent="0.25">
      <c r="A16" s="21" t="s">
        <v>0</v>
      </c>
      <c r="B16" s="21">
        <v>332</v>
      </c>
      <c r="C16" s="21">
        <v>395</v>
      </c>
      <c r="D16" s="72" t="e">
        <f>VLOOKUP(RIGHT(LEFT(A15,11),4),#REF!,2,0)</f>
        <v>#REF!</v>
      </c>
      <c r="E16" s="22">
        <f>C16-B16</f>
        <v>63</v>
      </c>
      <c r="F16" s="23">
        <f>E16</f>
        <v>63</v>
      </c>
      <c r="G16" s="54">
        <f>F16*$L$1</f>
        <v>138600</v>
      </c>
      <c r="H16" s="55"/>
      <c r="I16" s="56"/>
      <c r="J16" s="58"/>
      <c r="K16" s="58"/>
      <c r="L16" s="58"/>
      <c r="M16" s="58"/>
      <c r="N16" s="58"/>
      <c r="O16" s="58"/>
    </row>
    <row r="17" spans="1:15" s="20" customFormat="1" ht="16.5" x14ac:dyDescent="0.25">
      <c r="A17" s="17" t="s">
        <v>1</v>
      </c>
      <c r="B17" s="17">
        <v>5277</v>
      </c>
      <c r="C17" s="17">
        <v>5312</v>
      </c>
      <c r="D17" s="72"/>
      <c r="E17" s="18">
        <f>C17-B17</f>
        <v>35</v>
      </c>
      <c r="F17" s="53" t="e">
        <f>IF(D16=0,0,(E17/(D16+D19)*D16))</f>
        <v>#REF!</v>
      </c>
      <c r="G17" s="59" t="e">
        <f>F17*$L$2</f>
        <v>#REF!</v>
      </c>
      <c r="H17" s="60"/>
      <c r="I17" s="56"/>
      <c r="J17" s="58"/>
      <c r="K17" s="58"/>
      <c r="L17" s="58"/>
      <c r="M17" s="58"/>
      <c r="N17" s="58"/>
      <c r="O17" s="58"/>
    </row>
    <row r="18" spans="1:15" s="2" customFormat="1" ht="23.25" customHeight="1" x14ac:dyDescent="0.3">
      <c r="A18" s="47" t="s">
        <v>47</v>
      </c>
      <c r="B18" s="49"/>
      <c r="C18" s="49"/>
      <c r="D18" s="49"/>
      <c r="E18" s="50"/>
      <c r="F18" s="51"/>
      <c r="G18" s="49"/>
      <c r="H18" s="48" t="e">
        <f>SUM(G19:G20)</f>
        <v>#REF!</v>
      </c>
      <c r="I18" s="52"/>
      <c r="J18" s="45"/>
      <c r="K18" s="45"/>
      <c r="L18" s="45"/>
      <c r="M18" s="45"/>
      <c r="N18" s="45"/>
      <c r="O18" s="45"/>
    </row>
    <row r="19" spans="1:15" ht="16.5" x14ac:dyDescent="0.25">
      <c r="A19" s="7" t="s">
        <v>0</v>
      </c>
      <c r="B19" s="7">
        <v>3182</v>
      </c>
      <c r="C19" s="7">
        <v>3265</v>
      </c>
      <c r="D19" s="86" t="e">
        <f>VLOOKUP(RIGHT(LEFT(A18,11),4),#REF!,2,0)</f>
        <v>#REF!</v>
      </c>
      <c r="E19" s="6">
        <f>C19-B19</f>
        <v>83</v>
      </c>
      <c r="F19" s="9">
        <f>E19</f>
        <v>83</v>
      </c>
      <c r="G19" s="34">
        <f>F19*$L$1</f>
        <v>182600</v>
      </c>
      <c r="H19" s="42"/>
      <c r="I19" s="32"/>
      <c r="J19" s="27"/>
      <c r="K19" s="27"/>
      <c r="L19" s="27"/>
      <c r="M19" s="27"/>
      <c r="N19" s="27"/>
      <c r="O19" s="27"/>
    </row>
    <row r="20" spans="1:15" ht="16.5" x14ac:dyDescent="0.25">
      <c r="A20" s="7" t="s">
        <v>1</v>
      </c>
      <c r="B20" s="7">
        <f>B17</f>
        <v>5277</v>
      </c>
      <c r="C20" s="7">
        <f>C17</f>
        <v>5312</v>
      </c>
      <c r="D20" s="86"/>
      <c r="E20" s="8">
        <f>C20-B20</f>
        <v>35</v>
      </c>
      <c r="F20" s="53" t="e">
        <f>IF(D19=0,0,(E20/(D19+D16)*D19))</f>
        <v>#REF!</v>
      </c>
      <c r="G20" s="35" t="e">
        <f>F20*$L$2</f>
        <v>#REF!</v>
      </c>
      <c r="H20" s="41"/>
      <c r="I20" s="32"/>
      <c r="J20" s="27"/>
      <c r="K20" s="27"/>
      <c r="L20" s="27"/>
      <c r="M20" s="27"/>
      <c r="N20" s="27"/>
      <c r="O20" s="27"/>
    </row>
    <row r="21" spans="1:15" s="2" customFormat="1" ht="23.25" customHeight="1" x14ac:dyDescent="0.3">
      <c r="A21" s="47" t="s">
        <v>42</v>
      </c>
      <c r="B21" s="49"/>
      <c r="C21" s="49"/>
      <c r="D21" s="49"/>
      <c r="E21" s="50"/>
      <c r="F21" s="51"/>
      <c r="G21" s="49"/>
      <c r="H21" s="48" t="e">
        <f>SUM(G22:G23)</f>
        <v>#REF!</v>
      </c>
      <c r="I21" s="52"/>
      <c r="J21" s="45"/>
      <c r="K21" s="45"/>
      <c r="L21" s="45"/>
      <c r="M21" s="45"/>
      <c r="N21" s="45"/>
      <c r="O21" s="45"/>
    </row>
    <row r="22" spans="1:15" ht="16.5" x14ac:dyDescent="0.25">
      <c r="A22" s="5" t="s">
        <v>0</v>
      </c>
      <c r="B22" s="5">
        <v>9252</v>
      </c>
      <c r="C22" s="5">
        <v>9356</v>
      </c>
      <c r="D22" s="86" t="e">
        <f>VLOOKUP(RIGHT(LEFT(A21,11),4),#REF!,2,0)</f>
        <v>#REF!</v>
      </c>
      <c r="E22" s="6">
        <f>C22-B22</f>
        <v>104</v>
      </c>
      <c r="F22" s="9">
        <f>E22</f>
        <v>104</v>
      </c>
      <c r="G22" s="34">
        <f>F22*$L$1</f>
        <v>228800</v>
      </c>
      <c r="H22" s="40"/>
      <c r="I22" s="32"/>
      <c r="J22" s="27"/>
      <c r="K22" s="27"/>
      <c r="L22" s="27"/>
      <c r="M22" s="27"/>
      <c r="N22" s="27"/>
      <c r="O22" s="27"/>
    </row>
    <row r="23" spans="1:15" ht="16.5" x14ac:dyDescent="0.25">
      <c r="A23" s="7" t="s">
        <v>1</v>
      </c>
      <c r="B23" s="7">
        <v>4413</v>
      </c>
      <c r="C23" s="7">
        <v>4508</v>
      </c>
      <c r="D23" s="86"/>
      <c r="E23" s="8">
        <f>C23-B23</f>
        <v>95</v>
      </c>
      <c r="F23" s="53" t="e">
        <f>IF(D22=0,0,(E23/(D22+D25)*D22))</f>
        <v>#REF!</v>
      </c>
      <c r="G23" s="35" t="e">
        <f>F23*$L$2</f>
        <v>#REF!</v>
      </c>
      <c r="H23" s="41"/>
      <c r="I23" s="32"/>
      <c r="J23" s="27"/>
      <c r="K23" s="27"/>
      <c r="L23" s="27"/>
      <c r="M23" s="27"/>
      <c r="N23" s="27"/>
      <c r="O23" s="27"/>
    </row>
    <row r="24" spans="1:15" s="2" customFormat="1" ht="23.25" customHeight="1" x14ac:dyDescent="0.3">
      <c r="A24" s="47" t="s">
        <v>43</v>
      </c>
      <c r="B24" s="49"/>
      <c r="C24" s="49"/>
      <c r="D24" s="49"/>
      <c r="E24" s="50"/>
      <c r="F24" s="51"/>
      <c r="G24" s="49"/>
      <c r="H24" s="48" t="e">
        <f>SUM(G25:G26)</f>
        <v>#REF!</v>
      </c>
      <c r="I24" s="52"/>
      <c r="J24" s="45"/>
      <c r="K24" s="45"/>
      <c r="L24" s="45"/>
      <c r="M24" s="45"/>
      <c r="N24" s="45"/>
      <c r="O24" s="45"/>
    </row>
    <row r="25" spans="1:15" ht="16.5" x14ac:dyDescent="0.25">
      <c r="A25" s="5" t="s">
        <v>0</v>
      </c>
      <c r="B25" s="5">
        <v>1877</v>
      </c>
      <c r="C25" s="5">
        <v>1992</v>
      </c>
      <c r="D25" s="86" t="e">
        <f>VLOOKUP(RIGHT(LEFT(A24,11),4),#REF!,2,0)</f>
        <v>#REF!</v>
      </c>
      <c r="E25" s="6">
        <f>C25-B25</f>
        <v>115</v>
      </c>
      <c r="F25" s="9">
        <f>E25</f>
        <v>115</v>
      </c>
      <c r="G25" s="34">
        <f>F25*$L$1</f>
        <v>253000</v>
      </c>
      <c r="H25" s="40"/>
      <c r="I25" s="32"/>
      <c r="J25" s="27"/>
      <c r="K25" s="27"/>
      <c r="L25" s="27"/>
      <c r="M25" s="27"/>
      <c r="N25" s="27"/>
      <c r="O25" s="27"/>
    </row>
    <row r="26" spans="1:15" ht="16.5" x14ac:dyDescent="0.25">
      <c r="A26" s="7" t="s">
        <v>1</v>
      </c>
      <c r="B26" s="7">
        <f>B23</f>
        <v>4413</v>
      </c>
      <c r="C26" s="7">
        <f>C23</f>
        <v>4508</v>
      </c>
      <c r="D26" s="86"/>
      <c r="E26" s="8">
        <f>C26-B26</f>
        <v>95</v>
      </c>
      <c r="F26" s="53" t="e">
        <f>IF(D25=0,0,(E26/(D25+D22)*D25))</f>
        <v>#REF!</v>
      </c>
      <c r="G26" s="35" t="e">
        <f>F26*$L$2</f>
        <v>#REF!</v>
      </c>
      <c r="H26" s="41"/>
      <c r="I26" s="32"/>
      <c r="J26" s="27"/>
      <c r="K26" s="27"/>
      <c r="L26" s="27"/>
      <c r="M26" s="27"/>
      <c r="N26" s="27"/>
      <c r="O26" s="27"/>
    </row>
    <row r="27" spans="1:15" s="2" customFormat="1" ht="23.25" customHeight="1" x14ac:dyDescent="0.3">
      <c r="A27" s="47" t="s">
        <v>31</v>
      </c>
      <c r="B27" s="49"/>
      <c r="C27" s="49"/>
      <c r="D27" s="49"/>
      <c r="E27" s="50"/>
      <c r="F27" s="51"/>
      <c r="G27" s="49"/>
      <c r="H27" s="48" t="e">
        <f>SUM(G28:G29)</f>
        <v>#REF!</v>
      </c>
      <c r="I27" s="52"/>
      <c r="J27" s="45"/>
      <c r="K27" s="45"/>
      <c r="L27" s="45"/>
      <c r="M27" s="45"/>
      <c r="N27" s="45"/>
      <c r="O27" s="45"/>
    </row>
    <row r="28" spans="1:15" ht="16.5" x14ac:dyDescent="0.25">
      <c r="A28" s="5" t="s">
        <v>0</v>
      </c>
      <c r="B28" s="5">
        <v>124</v>
      </c>
      <c r="C28" s="5">
        <v>124</v>
      </c>
      <c r="D28" s="86" t="e">
        <f>VLOOKUP(RIGHT(LEFT(A27,11),4),#REF!,2,0)</f>
        <v>#REF!</v>
      </c>
      <c r="E28" s="6">
        <f>C28-B28</f>
        <v>0</v>
      </c>
      <c r="F28" s="9">
        <f>E28</f>
        <v>0</v>
      </c>
      <c r="G28" s="34">
        <f>F28*$L$1</f>
        <v>0</v>
      </c>
      <c r="H28" s="40"/>
      <c r="I28" s="32"/>
      <c r="J28" s="27"/>
      <c r="K28" s="27"/>
      <c r="L28" s="27"/>
      <c r="M28" s="27"/>
      <c r="N28" s="27"/>
      <c r="O28" s="27"/>
    </row>
    <row r="29" spans="1:15" ht="16.5" x14ac:dyDescent="0.25">
      <c r="A29" s="7" t="s">
        <v>1</v>
      </c>
      <c r="B29" s="7">
        <v>51</v>
      </c>
      <c r="C29" s="7">
        <v>51</v>
      </c>
      <c r="D29" s="86"/>
      <c r="E29" s="8">
        <f>C29-B29</f>
        <v>0</v>
      </c>
      <c r="F29" s="53" t="e">
        <f>IF(D28=0,0,(E29/(D28+D31)*D28))</f>
        <v>#REF!</v>
      </c>
      <c r="G29" s="35" t="e">
        <f>F29*$L$2</f>
        <v>#REF!</v>
      </c>
      <c r="H29" s="41"/>
      <c r="I29" s="32"/>
      <c r="J29" s="27"/>
      <c r="K29" s="27"/>
      <c r="L29" s="27"/>
      <c r="M29" s="27"/>
      <c r="N29" s="27"/>
      <c r="O29" s="27"/>
    </row>
    <row r="30" spans="1:15" s="2" customFormat="1" ht="23.25" customHeight="1" x14ac:dyDescent="0.3">
      <c r="A30" s="47" t="s">
        <v>32</v>
      </c>
      <c r="B30" s="49"/>
      <c r="C30" s="49"/>
      <c r="D30" s="49"/>
      <c r="E30" s="50"/>
      <c r="F30" s="51"/>
      <c r="G30" s="49"/>
      <c r="H30" s="48" t="e">
        <f>SUM(G31:G32)</f>
        <v>#REF!</v>
      </c>
      <c r="I30" s="52"/>
      <c r="J30" s="45"/>
      <c r="K30" s="45"/>
      <c r="L30" s="45"/>
      <c r="M30" s="45"/>
      <c r="N30" s="45"/>
      <c r="O30" s="45"/>
    </row>
    <row r="31" spans="1:15" s="20" customFormat="1" ht="16.5" x14ac:dyDescent="0.25">
      <c r="A31" s="21" t="s">
        <v>0</v>
      </c>
      <c r="B31" s="21">
        <v>691</v>
      </c>
      <c r="C31" s="21">
        <v>691</v>
      </c>
      <c r="D31" s="72" t="e">
        <f>VLOOKUP(RIGHT(LEFT(A30,11),4),#REF!,2,0)</f>
        <v>#REF!</v>
      </c>
      <c r="E31" s="22">
        <f>C31-B31</f>
        <v>0</v>
      </c>
      <c r="F31" s="23">
        <f>E31</f>
        <v>0</v>
      </c>
      <c r="G31" s="54">
        <f>F31*$L$1</f>
        <v>0</v>
      </c>
      <c r="H31" s="55"/>
      <c r="I31" s="56"/>
      <c r="J31" s="58"/>
      <c r="K31" s="58"/>
      <c r="L31" s="58"/>
      <c r="M31" s="58"/>
      <c r="N31" s="58"/>
      <c r="O31" s="58"/>
    </row>
    <row r="32" spans="1:15" s="20" customFormat="1" ht="16.5" x14ac:dyDescent="0.25">
      <c r="A32" s="17" t="s">
        <v>1</v>
      </c>
      <c r="B32" s="17">
        <f>B29</f>
        <v>51</v>
      </c>
      <c r="C32" s="17">
        <f>C29</f>
        <v>51</v>
      </c>
      <c r="D32" s="72"/>
      <c r="E32" s="18">
        <f>C32-B32</f>
        <v>0</v>
      </c>
      <c r="F32" s="53" t="e">
        <f>IF(D31=0,0,(E32/(D31+D28)*D31))</f>
        <v>#REF!</v>
      </c>
      <c r="G32" s="59" t="e">
        <f>F32*$L$2</f>
        <v>#REF!</v>
      </c>
      <c r="H32" s="60"/>
      <c r="I32" s="56"/>
      <c r="J32" s="58"/>
      <c r="K32" s="58"/>
      <c r="L32" s="58"/>
      <c r="M32" s="58"/>
      <c r="N32" s="58"/>
      <c r="O32" s="58"/>
    </row>
    <row r="33" spans="1:15" s="2" customFormat="1" ht="23.25" customHeight="1" x14ac:dyDescent="0.3">
      <c r="A33" s="47" t="s">
        <v>33</v>
      </c>
      <c r="B33" s="49"/>
      <c r="C33" s="49"/>
      <c r="D33" s="49"/>
      <c r="E33" s="50"/>
      <c r="F33" s="51"/>
      <c r="G33" s="49"/>
      <c r="H33" s="48">
        <f>SUM(G34:G35)</f>
        <v>796400</v>
      </c>
      <c r="I33" s="52"/>
      <c r="J33" s="45"/>
      <c r="K33" s="45"/>
      <c r="L33" s="45"/>
      <c r="M33" s="45"/>
      <c r="N33" s="45"/>
      <c r="O33" s="45"/>
    </row>
    <row r="34" spans="1:15" ht="16.5" x14ac:dyDescent="0.25">
      <c r="A34" s="5" t="s">
        <v>0</v>
      </c>
      <c r="B34" s="5">
        <v>361</v>
      </c>
      <c r="C34" s="5">
        <v>498</v>
      </c>
      <c r="D34" s="86" t="e">
        <f>VLOOKUP(RIGHT(LEFT(A33,11),4),#REF!,2,0)</f>
        <v>#REF!</v>
      </c>
      <c r="E34" s="6">
        <f>C34-B34</f>
        <v>137</v>
      </c>
      <c r="F34" s="9">
        <f>E34</f>
        <v>137</v>
      </c>
      <c r="G34" s="34">
        <f>F34*$L$1</f>
        <v>301400</v>
      </c>
      <c r="H34" s="40"/>
      <c r="I34" s="32"/>
      <c r="J34" s="27"/>
      <c r="K34" s="27"/>
      <c r="L34" s="27"/>
      <c r="M34" s="27"/>
      <c r="N34" s="27"/>
      <c r="O34" s="27"/>
    </row>
    <row r="35" spans="1:15" ht="16.5" x14ac:dyDescent="0.25">
      <c r="A35" s="7" t="s">
        <v>1</v>
      </c>
      <c r="B35" s="7">
        <v>135</v>
      </c>
      <c r="C35" s="7">
        <v>168</v>
      </c>
      <c r="D35" s="86"/>
      <c r="E35" s="8">
        <f>C35-B35</f>
        <v>33</v>
      </c>
      <c r="F35" s="53">
        <f>E35</f>
        <v>33</v>
      </c>
      <c r="G35" s="35">
        <f>F35*$L$2</f>
        <v>495000</v>
      </c>
      <c r="H35" s="40"/>
      <c r="I35" s="32"/>
      <c r="J35" s="27"/>
      <c r="K35" s="27"/>
      <c r="L35" s="27"/>
      <c r="M35" s="27"/>
      <c r="N35" s="27"/>
      <c r="O35" s="27"/>
    </row>
    <row r="36" spans="1:15" s="2" customFormat="1" ht="23.25" customHeight="1" x14ac:dyDescent="0.3">
      <c r="A36" s="47" t="s">
        <v>34</v>
      </c>
      <c r="B36" s="49"/>
      <c r="C36" s="49"/>
      <c r="D36" s="49"/>
      <c r="E36" s="50"/>
      <c r="F36" s="51"/>
      <c r="G36" s="49"/>
      <c r="H36" s="48" t="e">
        <f>SUM(G37:G38)</f>
        <v>#REF!</v>
      </c>
      <c r="I36" s="52"/>
      <c r="J36" s="45"/>
      <c r="K36" s="45"/>
      <c r="L36" s="45"/>
      <c r="M36" s="45"/>
      <c r="N36" s="45"/>
      <c r="O36" s="45"/>
    </row>
    <row r="37" spans="1:15" ht="16.5" x14ac:dyDescent="0.25">
      <c r="A37" s="7" t="s">
        <v>0</v>
      </c>
      <c r="B37" s="7">
        <v>257</v>
      </c>
      <c r="C37" s="7">
        <v>354</v>
      </c>
      <c r="D37" s="86" t="e">
        <f>VLOOKUP(RIGHT(LEFT(A36,11),4),#REF!,2,0)</f>
        <v>#REF!</v>
      </c>
      <c r="E37" s="6">
        <f>C37-B37</f>
        <v>97</v>
      </c>
      <c r="F37" s="9">
        <f>E37</f>
        <v>97</v>
      </c>
      <c r="G37" s="36">
        <f>F37*$L$1</f>
        <v>213400</v>
      </c>
      <c r="H37" s="43"/>
      <c r="I37" s="32"/>
      <c r="J37" s="27"/>
      <c r="K37" s="27"/>
      <c r="L37" s="27"/>
      <c r="M37" s="27"/>
      <c r="N37" s="27"/>
      <c r="O37" s="27"/>
    </row>
    <row r="38" spans="1:15" ht="16.5" x14ac:dyDescent="0.25">
      <c r="A38" s="7" t="s">
        <v>1</v>
      </c>
      <c r="B38" s="7">
        <v>310</v>
      </c>
      <c r="C38" s="7">
        <v>351</v>
      </c>
      <c r="D38" s="86"/>
      <c r="E38" s="8">
        <f>C38-B38</f>
        <v>41</v>
      </c>
      <c r="F38" s="53" t="e">
        <f>IF(D37=0,0,(E38/(D37+D40)*D37))</f>
        <v>#REF!</v>
      </c>
      <c r="G38" s="37" t="e">
        <f>F38*$L$2</f>
        <v>#REF!</v>
      </c>
      <c r="H38" s="44"/>
      <c r="I38" s="32"/>
      <c r="J38" s="27"/>
      <c r="K38" s="27"/>
      <c r="L38" s="27"/>
      <c r="M38" s="27"/>
      <c r="N38" s="27"/>
      <c r="O38" s="27"/>
    </row>
    <row r="39" spans="1:15" s="2" customFormat="1" ht="23.25" customHeight="1" x14ac:dyDescent="0.3">
      <c r="A39" s="47" t="s">
        <v>35</v>
      </c>
      <c r="B39" s="49"/>
      <c r="C39" s="49"/>
      <c r="D39" s="49"/>
      <c r="E39" s="50"/>
      <c r="F39" s="51"/>
      <c r="G39" s="49"/>
      <c r="H39" s="48" t="e">
        <f>SUM(G40:G41)</f>
        <v>#REF!</v>
      </c>
      <c r="I39" s="52"/>
      <c r="J39" s="45"/>
      <c r="K39" s="45"/>
      <c r="L39" s="45"/>
      <c r="M39" s="45"/>
      <c r="N39" s="45"/>
      <c r="O39" s="45"/>
    </row>
    <row r="40" spans="1:15" ht="16.5" x14ac:dyDescent="0.25">
      <c r="A40" s="5" t="s">
        <v>0</v>
      </c>
      <c r="B40" s="5">
        <v>381</v>
      </c>
      <c r="C40" s="5">
        <v>458</v>
      </c>
      <c r="D40" s="86" t="e">
        <f>VLOOKUP(RIGHT(LEFT(A39,11),4),#REF!,2,0)</f>
        <v>#REF!</v>
      </c>
      <c r="E40" s="6">
        <f>C40-B40</f>
        <v>77</v>
      </c>
      <c r="F40" s="9">
        <f>E40</f>
        <v>77</v>
      </c>
      <c r="G40" s="34">
        <f>F40*$L$1</f>
        <v>169400</v>
      </c>
      <c r="H40" s="40"/>
      <c r="I40" s="32"/>
      <c r="J40" s="27"/>
      <c r="K40" s="27"/>
      <c r="L40" s="27"/>
      <c r="M40" s="27"/>
      <c r="N40" s="27"/>
      <c r="O40" s="27"/>
    </row>
    <row r="41" spans="1:15" ht="16.5" x14ac:dyDescent="0.25">
      <c r="A41" s="7" t="s">
        <v>1</v>
      </c>
      <c r="B41" s="7">
        <f>B38</f>
        <v>310</v>
      </c>
      <c r="C41" s="7">
        <f>C38</f>
        <v>351</v>
      </c>
      <c r="D41" s="86"/>
      <c r="E41" s="8">
        <f>C41-B41</f>
        <v>41</v>
      </c>
      <c r="F41" s="53" t="e">
        <f>IF(D40=0,0,(E41/(D40+D37)*D40))</f>
        <v>#REF!</v>
      </c>
      <c r="G41" s="35" t="e">
        <f>F41*$L$2</f>
        <v>#REF!</v>
      </c>
      <c r="H41" s="41"/>
      <c r="I41" s="32"/>
      <c r="J41" s="27"/>
      <c r="K41" s="27"/>
      <c r="L41" s="27"/>
      <c r="M41" s="27"/>
      <c r="N41" s="27"/>
      <c r="O41" s="27"/>
    </row>
    <row r="42" spans="1:15" s="2" customFormat="1" ht="23.25" customHeight="1" x14ac:dyDescent="0.3">
      <c r="A42" s="47" t="s">
        <v>36</v>
      </c>
      <c r="B42" s="49"/>
      <c r="C42" s="49"/>
      <c r="D42" s="49"/>
      <c r="E42" s="50"/>
      <c r="F42" s="51"/>
      <c r="G42" s="49"/>
      <c r="H42" s="48" t="e">
        <f>SUM(G43:G44)</f>
        <v>#REF!</v>
      </c>
      <c r="I42" s="52"/>
      <c r="J42" s="45"/>
      <c r="K42" s="45"/>
      <c r="L42" s="45"/>
      <c r="M42" s="45"/>
      <c r="N42" s="45"/>
      <c r="O42" s="45"/>
    </row>
    <row r="43" spans="1:15" ht="16.5" x14ac:dyDescent="0.25">
      <c r="A43" s="5" t="s">
        <v>0</v>
      </c>
      <c r="B43" s="5">
        <v>727</v>
      </c>
      <c r="C43" s="5">
        <v>851</v>
      </c>
      <c r="D43" s="86" t="e">
        <f>VLOOKUP(RIGHT(LEFT(A42,11),4),#REF!,2,0)</f>
        <v>#REF!</v>
      </c>
      <c r="E43" s="6">
        <f>C43-B43</f>
        <v>124</v>
      </c>
      <c r="F43" s="9">
        <f>E43</f>
        <v>124</v>
      </c>
      <c r="G43" s="34">
        <f>F43*$L$1</f>
        <v>272800</v>
      </c>
      <c r="H43" s="40"/>
      <c r="I43" s="32"/>
      <c r="J43" s="27"/>
      <c r="K43" s="27"/>
      <c r="L43" s="27"/>
      <c r="M43" s="27"/>
      <c r="N43" s="27"/>
      <c r="O43" s="27"/>
    </row>
    <row r="44" spans="1:15" ht="16.5" x14ac:dyDescent="0.25">
      <c r="A44" s="7" t="s">
        <v>1</v>
      </c>
      <c r="B44" s="7">
        <v>398</v>
      </c>
      <c r="C44" s="7">
        <v>470</v>
      </c>
      <c r="D44" s="86"/>
      <c r="E44" s="8">
        <f>C44-B44</f>
        <v>72</v>
      </c>
      <c r="F44" s="53" t="e">
        <f>IF(D43=0,0,(E44/(D43+D46)*D43))</f>
        <v>#REF!</v>
      </c>
      <c r="G44" s="35" t="e">
        <f>F44*$L$2</f>
        <v>#REF!</v>
      </c>
      <c r="H44" s="41"/>
      <c r="I44" s="32"/>
      <c r="J44" s="27"/>
      <c r="K44" s="27"/>
      <c r="L44" s="27"/>
      <c r="M44" s="27"/>
      <c r="N44" s="27"/>
      <c r="O44" s="27"/>
    </row>
    <row r="45" spans="1:15" s="2" customFormat="1" ht="23.25" customHeight="1" x14ac:dyDescent="0.3">
      <c r="A45" s="47" t="s">
        <v>37</v>
      </c>
      <c r="B45" s="49"/>
      <c r="C45" s="49"/>
      <c r="D45" s="49"/>
      <c r="E45" s="50"/>
      <c r="F45" s="51"/>
      <c r="G45" s="49"/>
      <c r="H45" s="48" t="e">
        <f>SUM(G46:G47)</f>
        <v>#REF!</v>
      </c>
      <c r="I45" s="52"/>
      <c r="J45" s="45"/>
      <c r="K45" s="45"/>
      <c r="L45" s="45"/>
      <c r="M45" s="45"/>
      <c r="N45" s="45"/>
      <c r="O45" s="45"/>
    </row>
    <row r="46" spans="1:15" ht="16.5" x14ac:dyDescent="0.25">
      <c r="A46" s="5" t="s">
        <v>0</v>
      </c>
      <c r="B46" s="5">
        <v>564</v>
      </c>
      <c r="C46" s="5">
        <v>661</v>
      </c>
      <c r="D46" s="86" t="e">
        <f>VLOOKUP(RIGHT(LEFT(A45,11),4),#REF!,2,0)</f>
        <v>#REF!</v>
      </c>
      <c r="E46" s="6">
        <f>C46-B46</f>
        <v>97</v>
      </c>
      <c r="F46" s="9">
        <f>E46</f>
        <v>97</v>
      </c>
      <c r="G46" s="34">
        <f>F46*$L$1</f>
        <v>213400</v>
      </c>
      <c r="H46" s="40"/>
      <c r="I46" s="32"/>
      <c r="J46" s="27"/>
      <c r="K46" s="27"/>
      <c r="L46" s="27"/>
      <c r="M46" s="27"/>
      <c r="N46" s="27"/>
      <c r="O46" s="27"/>
    </row>
    <row r="47" spans="1:15" ht="16.5" x14ac:dyDescent="0.25">
      <c r="A47" s="7" t="s">
        <v>1</v>
      </c>
      <c r="B47" s="7">
        <f>B44</f>
        <v>398</v>
      </c>
      <c r="C47" s="7">
        <f>C44</f>
        <v>470</v>
      </c>
      <c r="D47" s="86"/>
      <c r="E47" s="8">
        <f>C47-B47</f>
        <v>72</v>
      </c>
      <c r="F47" s="53" t="e">
        <f>IF(D46=0,0,(E47/(D46+D43)*D46))</f>
        <v>#REF!</v>
      </c>
      <c r="G47" s="35" t="e">
        <f>F47*$L$2</f>
        <v>#REF!</v>
      </c>
      <c r="H47" s="41"/>
      <c r="I47" s="32"/>
      <c r="J47" s="27"/>
      <c r="K47" s="27"/>
      <c r="L47" s="27"/>
      <c r="M47" s="27"/>
      <c r="N47" s="27"/>
      <c r="O47" s="27"/>
    </row>
    <row r="48" spans="1:15" s="2" customFormat="1" ht="23.25" customHeight="1" x14ac:dyDescent="0.3">
      <c r="A48" s="47" t="s">
        <v>38</v>
      </c>
      <c r="B48" s="49"/>
      <c r="C48" s="49"/>
      <c r="D48" s="49"/>
      <c r="E48" s="50"/>
      <c r="F48" s="51"/>
      <c r="G48" s="49"/>
      <c r="H48" s="48" t="e">
        <f>SUM(G49:G50)</f>
        <v>#REF!</v>
      </c>
      <c r="I48" s="52"/>
      <c r="J48" s="45"/>
      <c r="K48" s="45"/>
      <c r="L48" s="45"/>
      <c r="M48" s="45"/>
      <c r="N48" s="45"/>
      <c r="O48" s="45"/>
    </row>
    <row r="49" spans="1:15" ht="16.5" x14ac:dyDescent="0.25">
      <c r="A49" s="5" t="s">
        <v>0</v>
      </c>
      <c r="B49" s="5">
        <v>841</v>
      </c>
      <c r="C49" s="5">
        <v>1021</v>
      </c>
      <c r="D49" s="86" t="e">
        <f>VLOOKUP(RIGHT(LEFT(A48,11),4),#REF!,2,0)</f>
        <v>#REF!</v>
      </c>
      <c r="E49" s="6">
        <f>C49-B49</f>
        <v>180</v>
      </c>
      <c r="F49" s="9">
        <f>E49</f>
        <v>180</v>
      </c>
      <c r="G49" s="34">
        <f>F49*$L$1</f>
        <v>396000</v>
      </c>
      <c r="H49" s="40"/>
      <c r="I49" s="32"/>
      <c r="J49" s="27"/>
      <c r="K49" s="27"/>
      <c r="L49" s="27"/>
      <c r="M49" s="27"/>
      <c r="N49" s="27"/>
      <c r="O49" s="27"/>
    </row>
    <row r="50" spans="1:15" s="20" customFormat="1" ht="16.5" x14ac:dyDescent="0.25">
      <c r="A50" s="69" t="s">
        <v>1</v>
      </c>
      <c r="B50" s="69">
        <v>198</v>
      </c>
      <c r="C50" s="69">
        <v>220</v>
      </c>
      <c r="D50" s="86"/>
      <c r="E50" s="70">
        <f>C50-B50</f>
        <v>22</v>
      </c>
      <c r="F50" s="53" t="e">
        <f>IF(D49=0,0,(E50/(D49+D52)*D49))</f>
        <v>#REF!</v>
      </c>
      <c r="G50" s="71" t="e">
        <f>F50*$L$2</f>
        <v>#REF!</v>
      </c>
      <c r="H50" s="55"/>
      <c r="I50" s="56"/>
      <c r="J50" s="58"/>
      <c r="K50" s="58"/>
      <c r="L50" s="58"/>
      <c r="M50" s="58"/>
      <c r="N50" s="58"/>
      <c r="O50" s="58"/>
    </row>
    <row r="51" spans="1:15" s="2" customFormat="1" ht="23.25" customHeight="1" x14ac:dyDescent="0.3">
      <c r="A51" s="47" t="s">
        <v>49</v>
      </c>
      <c r="B51" s="49"/>
      <c r="C51" s="49"/>
      <c r="D51" s="49"/>
      <c r="E51" s="50"/>
      <c r="F51" s="51"/>
      <c r="G51" s="49"/>
      <c r="H51" s="48" t="e">
        <f>SUM(G52:G53)</f>
        <v>#REF!</v>
      </c>
      <c r="I51" s="52"/>
      <c r="J51" s="45"/>
      <c r="K51" s="45"/>
      <c r="L51" s="45"/>
      <c r="M51" s="45"/>
      <c r="N51" s="45"/>
      <c r="O51" s="45"/>
    </row>
    <row r="52" spans="1:15" ht="16.5" x14ac:dyDescent="0.25">
      <c r="A52" s="5" t="s">
        <v>0</v>
      </c>
      <c r="B52" s="5">
        <v>202</v>
      </c>
      <c r="C52" s="5">
        <v>202</v>
      </c>
      <c r="D52" s="86" t="e">
        <f>VLOOKUP(RIGHT(LEFT(A51,11),4),#REF!,2,0)</f>
        <v>#REF!</v>
      </c>
      <c r="E52" s="6">
        <f>C52-B52</f>
        <v>0</v>
      </c>
      <c r="F52" s="9">
        <f>E52</f>
        <v>0</v>
      </c>
      <c r="G52" s="34">
        <f>F52*$L$1</f>
        <v>0</v>
      </c>
      <c r="H52" s="40"/>
      <c r="I52" s="32"/>
      <c r="J52" s="27"/>
      <c r="K52" s="27"/>
      <c r="L52" s="27"/>
      <c r="M52" s="27"/>
      <c r="N52" s="27"/>
      <c r="O52" s="27"/>
    </row>
    <row r="53" spans="1:15" s="20" customFormat="1" ht="16.5" x14ac:dyDescent="0.25">
      <c r="A53" s="69" t="s">
        <v>1</v>
      </c>
      <c r="B53" s="69">
        <f>B50</f>
        <v>198</v>
      </c>
      <c r="C53" s="69">
        <f>C50</f>
        <v>220</v>
      </c>
      <c r="D53" s="86"/>
      <c r="E53" s="70">
        <f>C53-B53</f>
        <v>22</v>
      </c>
      <c r="F53" s="53" t="e">
        <f>IF(D52=0,0,(E53/(D52+D49)*D52))</f>
        <v>#REF!</v>
      </c>
      <c r="G53" s="71" t="e">
        <f>F53*$L$2</f>
        <v>#REF!</v>
      </c>
      <c r="H53" s="55"/>
      <c r="I53" s="56" t="e">
        <f>SUM(H9:H53)</f>
        <v>#REF!</v>
      </c>
      <c r="J53" s="58"/>
      <c r="K53" s="58"/>
      <c r="L53" s="58"/>
      <c r="M53" s="58"/>
      <c r="N53" s="58"/>
      <c r="O53" s="58"/>
    </row>
    <row r="54" spans="1:15" s="2" customFormat="1" ht="23.25" customHeight="1" x14ac:dyDescent="0.3">
      <c r="A54" s="47" t="s">
        <v>52</v>
      </c>
      <c r="B54" s="49"/>
      <c r="C54" s="49"/>
      <c r="D54" s="49"/>
      <c r="E54" s="50"/>
      <c r="F54" s="51"/>
      <c r="G54" s="49"/>
      <c r="H54" s="48" t="e">
        <f>SUM(G55:G56)</f>
        <v>#REF!</v>
      </c>
      <c r="I54" s="52"/>
      <c r="J54" s="45"/>
      <c r="K54" s="45"/>
      <c r="L54" s="45"/>
      <c r="M54" s="45"/>
      <c r="N54" s="45"/>
      <c r="O54" s="45"/>
    </row>
    <row r="55" spans="1:15" ht="16.5" x14ac:dyDescent="0.25">
      <c r="A55" s="5" t="s">
        <v>0</v>
      </c>
      <c r="B55" s="5">
        <v>202</v>
      </c>
      <c r="C55" s="5">
        <v>202</v>
      </c>
      <c r="D55" s="86" t="e">
        <f>VLOOKUP(RIGHT(LEFT(A54,11),4),#REF!,2,0)</f>
        <v>#REF!</v>
      </c>
      <c r="E55" s="6">
        <f>C55-B55</f>
        <v>0</v>
      </c>
      <c r="F55" s="9">
        <f>E55</f>
        <v>0</v>
      </c>
      <c r="G55" s="34">
        <f>F55*$L$1</f>
        <v>0</v>
      </c>
      <c r="H55" s="40"/>
      <c r="I55" s="32"/>
      <c r="J55" s="27"/>
      <c r="K55" s="27"/>
      <c r="L55" s="27"/>
      <c r="M55" s="27"/>
      <c r="N55" s="27"/>
      <c r="O55" s="27"/>
    </row>
    <row r="56" spans="1:15" s="20" customFormat="1" ht="16.5" x14ac:dyDescent="0.25">
      <c r="A56" s="69" t="s">
        <v>1</v>
      </c>
      <c r="B56" s="69">
        <f>B53</f>
        <v>198</v>
      </c>
      <c r="C56" s="69">
        <f>C53</f>
        <v>220</v>
      </c>
      <c r="D56" s="86"/>
      <c r="E56" s="70">
        <f>C56-B56</f>
        <v>22</v>
      </c>
      <c r="F56" s="53" t="e">
        <f>IF(D55=0,0,(E56/(D55+D52)*D55))</f>
        <v>#REF!</v>
      </c>
      <c r="G56" s="71" t="e">
        <f>F56*$L$2</f>
        <v>#REF!</v>
      </c>
      <c r="H56" s="55"/>
      <c r="I56" s="56" t="e">
        <f>SUM(H12:H56)</f>
        <v>#REF!</v>
      </c>
      <c r="J56" s="58"/>
      <c r="K56" s="58"/>
      <c r="L56" s="58"/>
      <c r="M56" s="58"/>
      <c r="N56" s="58"/>
      <c r="O56" s="58"/>
    </row>
    <row r="57" spans="1:15" ht="19.5" customHeight="1" x14ac:dyDescent="0.25">
      <c r="A57" s="80" t="s">
        <v>6</v>
      </c>
      <c r="B57" s="81"/>
      <c r="C57" s="81"/>
      <c r="D57" s="81"/>
      <c r="E57" s="81"/>
      <c r="F57" s="82"/>
      <c r="G57" s="25">
        <f ca="1">SUMIF($A$8:$F$53,"Điện",G8:G53)</f>
        <v>2552000</v>
      </c>
      <c r="H57" s="25">
        <f ca="1">SUMIF($A$8:$F$53,"Điện",F8:F53)</f>
        <v>1160</v>
      </c>
      <c r="I57" s="46">
        <f ca="1">H57*2200</f>
        <v>2552000</v>
      </c>
      <c r="J57" s="27"/>
      <c r="K57" s="27"/>
      <c r="L57" s="27"/>
      <c r="M57" s="27"/>
      <c r="N57" s="27"/>
      <c r="O57" s="27"/>
    </row>
    <row r="58" spans="1:15" ht="18" customHeight="1" x14ac:dyDescent="0.25">
      <c r="A58" s="80" t="s">
        <v>7</v>
      </c>
      <c r="B58" s="81"/>
      <c r="C58" s="81"/>
      <c r="D58" s="81"/>
      <c r="E58" s="81"/>
      <c r="F58" s="82"/>
      <c r="G58" s="25" t="e">
        <f ca="1">SUMIF($A$8:$F$53,"Nước",G8:G53)</f>
        <v>#REF!</v>
      </c>
      <c r="H58" s="25" t="e">
        <f ca="1">SUMIF($A$9:$E$53,A50,$F$9:$F$53)</f>
        <v>#REF!</v>
      </c>
      <c r="I58" s="46" t="e">
        <f ca="1">H58*15000</f>
        <v>#REF!</v>
      </c>
      <c r="J58" s="27"/>
      <c r="K58" s="27"/>
      <c r="L58" s="27"/>
      <c r="M58" s="27"/>
      <c r="N58" s="27"/>
      <c r="O58" s="27"/>
    </row>
    <row r="59" spans="1:15" ht="17.25" customHeight="1" x14ac:dyDescent="0.25">
      <c r="A59" s="80" t="s">
        <v>8</v>
      </c>
      <c r="B59" s="81"/>
      <c r="C59" s="81"/>
      <c r="D59" s="81"/>
      <c r="E59" s="81"/>
      <c r="F59" s="82"/>
      <c r="G59" s="25" t="e">
        <f ca="1">SUM(G57:G58)</f>
        <v>#REF!</v>
      </c>
      <c r="H59" s="26"/>
      <c r="I59" s="46" t="e">
        <f ca="1">I57+I58</f>
        <v>#REF!</v>
      </c>
      <c r="J59" s="46" t="e">
        <f ca="1">I59-G59</f>
        <v>#REF!</v>
      </c>
      <c r="K59" s="27"/>
      <c r="L59" s="27"/>
      <c r="M59" s="27"/>
      <c r="N59" s="27"/>
      <c r="O59" s="27"/>
    </row>
    <row r="60" spans="1:15" x14ac:dyDescent="0.25">
      <c r="A60" s="27"/>
      <c r="B60" s="27"/>
      <c r="C60" s="27"/>
      <c r="D60" s="28"/>
      <c r="E60" s="29"/>
      <c r="F60" s="83" t="str">
        <f ca="1">" TP. Hồ Chí Minh, ngày "&amp;DAY(NOW())&amp;" tháng "&amp;MONTH(NOW())&amp;" năm "&amp;YEAR(NOW())</f>
        <v xml:space="preserve"> TP. Hồ Chí Minh, ngày 1 tháng 5 năm 2018</v>
      </c>
      <c r="G60" s="83"/>
      <c r="H60" s="83"/>
      <c r="I60" s="32"/>
      <c r="J60" s="46"/>
      <c r="K60" s="46"/>
      <c r="L60" s="27"/>
      <c r="M60" s="27"/>
      <c r="N60" s="27"/>
      <c r="O60" s="27"/>
    </row>
    <row r="61" spans="1:15" x14ac:dyDescent="0.25">
      <c r="A61" s="84" t="s">
        <v>10</v>
      </c>
      <c r="B61" s="84"/>
      <c r="C61" s="84"/>
      <c r="D61" s="28"/>
      <c r="E61" s="29"/>
      <c r="F61" s="85" t="s">
        <v>9</v>
      </c>
      <c r="G61" s="85"/>
      <c r="H61" s="85"/>
      <c r="I61" s="32"/>
      <c r="J61" s="46"/>
      <c r="K61" s="27"/>
      <c r="L61" s="27"/>
      <c r="M61" s="27"/>
      <c r="N61" s="27"/>
      <c r="O61" s="27"/>
    </row>
    <row r="62" spans="1:15" x14ac:dyDescent="0.25">
      <c r="A62" s="27"/>
      <c r="B62" s="27"/>
      <c r="C62" s="27"/>
      <c r="D62" s="28"/>
      <c r="E62" s="29"/>
      <c r="F62" s="30"/>
      <c r="G62" s="31"/>
      <c r="H62" s="32"/>
    </row>
    <row r="63" spans="1:15" x14ac:dyDescent="0.25">
      <c r="A63" s="27"/>
      <c r="B63" s="27"/>
      <c r="C63" s="27"/>
      <c r="D63" s="28"/>
      <c r="E63" s="29"/>
      <c r="F63" s="30"/>
      <c r="G63" s="29"/>
      <c r="H63" s="27"/>
    </row>
    <row r="64" spans="1:15" x14ac:dyDescent="0.25">
      <c r="A64" s="27"/>
      <c r="B64" s="27"/>
      <c r="C64" s="27"/>
      <c r="D64" s="28"/>
      <c r="E64" s="29"/>
      <c r="F64" s="30"/>
      <c r="G64" s="33"/>
      <c r="H64" s="27"/>
    </row>
    <row r="65" spans="1:9" x14ac:dyDescent="0.25">
      <c r="A65" s="76" t="s">
        <v>29</v>
      </c>
      <c r="B65" s="76"/>
      <c r="C65" s="76"/>
      <c r="D65" s="28"/>
      <c r="E65" s="29"/>
      <c r="F65" s="77" t="s">
        <v>48</v>
      </c>
      <c r="G65" s="77"/>
      <c r="H65" s="77"/>
    </row>
    <row r="66" spans="1:9" ht="24.4" customHeight="1" x14ac:dyDescent="0.25">
      <c r="A66" s="1"/>
      <c r="I66"/>
    </row>
    <row r="67" spans="1:9" ht="28.15" customHeight="1" x14ac:dyDescent="0.25">
      <c r="A67" s="78"/>
      <c r="B67" s="78"/>
      <c r="D67"/>
      <c r="E67"/>
      <c r="F67"/>
      <c r="G67"/>
      <c r="I67"/>
    </row>
    <row r="68" spans="1:9" ht="24.4" customHeight="1" x14ac:dyDescent="0.25">
      <c r="D68"/>
      <c r="E68"/>
      <c r="F68"/>
      <c r="G68"/>
      <c r="I68"/>
    </row>
    <row r="69" spans="1:9" ht="30" customHeight="1" x14ac:dyDescent="0.25">
      <c r="I69"/>
    </row>
    <row r="70" spans="1:9" ht="28.15" customHeight="1" x14ac:dyDescent="0.25">
      <c r="I70"/>
    </row>
    <row r="71" spans="1:9" ht="24.4" customHeight="1" x14ac:dyDescent="0.25">
      <c r="I71"/>
    </row>
    <row r="72" spans="1:9" ht="27.75" customHeight="1" x14ac:dyDescent="0.25">
      <c r="I72"/>
    </row>
    <row r="73" spans="1:9" ht="28.15" customHeight="1" x14ac:dyDescent="0.25">
      <c r="I73"/>
    </row>
    <row r="74" spans="1:9" s="2" customFormat="1" ht="24.4" customHeight="1" x14ac:dyDescent="0.25">
      <c r="A74"/>
      <c r="B74"/>
      <c r="C74"/>
      <c r="D74" s="4"/>
      <c r="E74" s="3"/>
      <c r="F74" s="10"/>
      <c r="G74" s="3"/>
      <c r="H74"/>
    </row>
    <row r="75" spans="1:9" ht="30" customHeight="1" x14ac:dyDescent="0.25">
      <c r="I75"/>
    </row>
    <row r="76" spans="1:9" ht="28.15" customHeight="1" x14ac:dyDescent="0.25">
      <c r="I76"/>
    </row>
    <row r="77" spans="1:9" s="2" customFormat="1" ht="24.4" customHeight="1" x14ac:dyDescent="0.25">
      <c r="A77"/>
      <c r="B77"/>
      <c r="C77"/>
      <c r="D77" s="4"/>
      <c r="E77" s="3"/>
      <c r="F77" s="10"/>
      <c r="G77" s="3"/>
      <c r="H77"/>
    </row>
    <row r="78" spans="1:9" ht="30.2" customHeight="1" x14ac:dyDescent="0.25">
      <c r="I78"/>
    </row>
    <row r="79" spans="1:9" ht="28.15" customHeight="1" x14ac:dyDescent="0.25">
      <c r="I79"/>
    </row>
    <row r="80" spans="1:9" s="2" customFormat="1" ht="24.4" customHeight="1" x14ac:dyDescent="0.25">
      <c r="A80"/>
      <c r="B80"/>
      <c r="C80"/>
      <c r="D80" s="4"/>
      <c r="E80" s="3"/>
      <c r="F80" s="10"/>
      <c r="G80" s="3"/>
      <c r="H80"/>
    </row>
    <row r="81" spans="1:9" ht="30" customHeight="1" x14ac:dyDescent="0.25">
      <c r="I81"/>
    </row>
    <row r="82" spans="1:9" ht="28.15" customHeight="1" x14ac:dyDescent="0.25">
      <c r="I82"/>
    </row>
    <row r="83" spans="1:9" s="2" customFormat="1" ht="24.4" customHeight="1" x14ac:dyDescent="0.25">
      <c r="A83"/>
      <c r="B83"/>
      <c r="C83"/>
      <c r="D83" s="4"/>
      <c r="E83" s="3"/>
      <c r="F83" s="10"/>
      <c r="G83" s="3"/>
      <c r="H83"/>
    </row>
    <row r="84" spans="1:9" ht="30" customHeight="1" x14ac:dyDescent="0.25">
      <c r="I84"/>
    </row>
    <row r="85" spans="1:9" ht="28.15" customHeight="1" x14ac:dyDescent="0.25">
      <c r="I85"/>
    </row>
    <row r="86" spans="1:9" s="2" customFormat="1" ht="24.4" customHeight="1" x14ac:dyDescent="0.25">
      <c r="A86"/>
      <c r="B86"/>
      <c r="C86"/>
      <c r="D86" s="4"/>
      <c r="E86" s="3"/>
      <c r="F86" s="10"/>
      <c r="G86" s="3"/>
      <c r="H86"/>
    </row>
    <row r="87" spans="1:9" ht="30" customHeight="1" x14ac:dyDescent="0.25">
      <c r="I87"/>
    </row>
    <row r="88" spans="1:9" ht="28.15" customHeight="1" x14ac:dyDescent="0.25">
      <c r="I88"/>
    </row>
    <row r="89" spans="1:9" s="2" customFormat="1" ht="24.4" customHeight="1" x14ac:dyDescent="0.25">
      <c r="A89"/>
      <c r="B89"/>
      <c r="C89"/>
      <c r="D89" s="4"/>
      <c r="E89" s="3"/>
      <c r="F89" s="10"/>
      <c r="G89" s="3"/>
      <c r="H89"/>
    </row>
    <row r="90" spans="1:9" ht="30" customHeight="1" x14ac:dyDescent="0.25">
      <c r="I90"/>
    </row>
    <row r="91" spans="1:9" ht="28.15" customHeight="1" x14ac:dyDescent="0.25">
      <c r="I91"/>
    </row>
    <row r="92" spans="1:9" s="2" customFormat="1" ht="24.4" customHeight="1" x14ac:dyDescent="0.25">
      <c r="A92"/>
      <c r="B92"/>
      <c r="C92"/>
      <c r="D92" s="4"/>
      <c r="E92" s="3"/>
      <c r="F92" s="10"/>
      <c r="G92" s="3"/>
      <c r="H92"/>
    </row>
    <row r="93" spans="1:9" ht="30" customHeight="1" x14ac:dyDescent="0.25">
      <c r="I93"/>
    </row>
    <row r="94" spans="1:9" ht="28.15" customHeight="1" x14ac:dyDescent="0.25">
      <c r="I94"/>
    </row>
    <row r="95" spans="1:9" s="2" customFormat="1" ht="24.4" customHeight="1" x14ac:dyDescent="0.25">
      <c r="A95"/>
      <c r="B95"/>
      <c r="C95"/>
      <c r="D95" s="4"/>
      <c r="E95" s="3"/>
      <c r="F95" s="10"/>
      <c r="G95" s="3"/>
      <c r="H95"/>
    </row>
    <row r="96" spans="1:9" ht="27.75" customHeight="1" x14ac:dyDescent="0.25">
      <c r="I96"/>
    </row>
    <row r="97" spans="1:9" ht="28.15" customHeight="1" x14ac:dyDescent="0.25">
      <c r="I97"/>
    </row>
    <row r="98" spans="1:9" s="2" customFormat="1" ht="24.4" customHeight="1" x14ac:dyDescent="0.25">
      <c r="A98"/>
      <c r="B98"/>
      <c r="C98"/>
      <c r="D98" s="4"/>
      <c r="E98" s="3"/>
      <c r="F98" s="10"/>
      <c r="G98" s="3"/>
      <c r="H98"/>
    </row>
    <row r="99" spans="1:9" ht="30" customHeight="1" x14ac:dyDescent="0.25">
      <c r="I99"/>
    </row>
    <row r="100" spans="1:9" ht="28.15" customHeight="1" x14ac:dyDescent="0.25">
      <c r="I100"/>
    </row>
    <row r="101" spans="1:9" s="2" customFormat="1" ht="24.4" customHeight="1" x14ac:dyDescent="0.25">
      <c r="A101"/>
      <c r="B101"/>
      <c r="C101"/>
      <c r="D101" s="4"/>
      <c r="E101" s="3"/>
      <c r="F101" s="10"/>
      <c r="G101" s="3"/>
      <c r="H101"/>
    </row>
    <row r="102" spans="1:9" ht="30.2" customHeight="1" x14ac:dyDescent="0.25">
      <c r="I102"/>
    </row>
    <row r="103" spans="1:9" ht="28.15" customHeight="1" x14ac:dyDescent="0.25">
      <c r="I103"/>
    </row>
    <row r="104" spans="1:9" s="2" customFormat="1" ht="24.4" customHeight="1" x14ac:dyDescent="0.25">
      <c r="A104"/>
      <c r="B104"/>
      <c r="C104"/>
      <c r="D104" s="4"/>
      <c r="E104" s="3"/>
      <c r="F104" s="10"/>
      <c r="G104" s="3"/>
      <c r="H104"/>
    </row>
    <row r="105" spans="1:9" ht="30" customHeight="1" x14ac:dyDescent="0.25">
      <c r="I105"/>
    </row>
    <row r="106" spans="1:9" ht="28.15" customHeight="1" x14ac:dyDescent="0.25">
      <c r="I106"/>
    </row>
    <row r="107" spans="1:9" s="2" customFormat="1" ht="24.4" customHeight="1" x14ac:dyDescent="0.25">
      <c r="A107"/>
      <c r="B107"/>
      <c r="C107"/>
      <c r="D107" s="4"/>
      <c r="E107" s="3"/>
      <c r="F107" s="10"/>
      <c r="G107" s="3"/>
      <c r="H107"/>
    </row>
    <row r="108" spans="1:9" ht="30" customHeight="1" x14ac:dyDescent="0.25">
      <c r="I108"/>
    </row>
    <row r="109" spans="1:9" ht="28.15" customHeight="1" x14ac:dyDescent="0.25">
      <c r="I109"/>
    </row>
    <row r="110" spans="1:9" s="2" customFormat="1" ht="24.4" customHeight="1" x14ac:dyDescent="0.25">
      <c r="A110"/>
      <c r="B110"/>
      <c r="C110"/>
      <c r="D110" s="4"/>
      <c r="E110" s="3"/>
      <c r="F110" s="10"/>
      <c r="G110" s="3"/>
      <c r="H110"/>
    </row>
    <row r="111" spans="1:9" ht="30" customHeight="1" x14ac:dyDescent="0.25">
      <c r="I111"/>
    </row>
    <row r="112" spans="1:9" ht="28.15" customHeight="1" x14ac:dyDescent="0.25">
      <c r="I112"/>
    </row>
    <row r="113" spans="1:9" s="2" customFormat="1" ht="24.4" customHeight="1" x14ac:dyDescent="0.25">
      <c r="A113"/>
      <c r="B113"/>
      <c r="C113"/>
      <c r="D113" s="4"/>
      <c r="E113" s="3"/>
      <c r="F113" s="10"/>
      <c r="G113" s="3"/>
      <c r="H113"/>
    </row>
    <row r="114" spans="1:9" ht="30" customHeight="1" x14ac:dyDescent="0.25">
      <c r="I114"/>
    </row>
    <row r="115" spans="1:9" ht="28.15" customHeight="1" x14ac:dyDescent="0.25">
      <c r="I115"/>
    </row>
    <row r="116" spans="1:9" s="2" customFormat="1" ht="24.4" customHeight="1" x14ac:dyDescent="0.25">
      <c r="A116"/>
      <c r="B116"/>
      <c r="C116"/>
      <c r="D116" s="4"/>
      <c r="E116" s="3"/>
      <c r="F116" s="10"/>
      <c r="G116" s="3"/>
      <c r="H116"/>
    </row>
    <row r="117" spans="1:9" ht="30" customHeight="1" x14ac:dyDescent="0.25">
      <c r="I117"/>
    </row>
    <row r="118" spans="1:9" ht="28.15" customHeight="1" x14ac:dyDescent="0.25">
      <c r="I118"/>
    </row>
    <row r="119" spans="1:9" s="2" customFormat="1" ht="24.4" customHeight="1" x14ac:dyDescent="0.25">
      <c r="A119"/>
      <c r="B119"/>
      <c r="C119"/>
      <c r="D119" s="4"/>
      <c r="E119" s="3"/>
      <c r="F119" s="10"/>
      <c r="G119" s="3"/>
      <c r="H119"/>
    </row>
    <row r="120" spans="1:9" ht="27.75" customHeight="1" x14ac:dyDescent="0.25">
      <c r="I120"/>
    </row>
    <row r="121" spans="1:9" ht="28.15" customHeight="1" x14ac:dyDescent="0.25">
      <c r="I121"/>
    </row>
    <row r="122" spans="1:9" s="2" customFormat="1" ht="24.4" customHeight="1" x14ac:dyDescent="0.25">
      <c r="A122"/>
      <c r="B122"/>
      <c r="C122"/>
      <c r="D122" s="4"/>
      <c r="E122" s="3"/>
      <c r="F122" s="10"/>
      <c r="G122" s="3"/>
      <c r="H122"/>
    </row>
    <row r="123" spans="1:9" ht="30" customHeight="1" x14ac:dyDescent="0.25">
      <c r="I123"/>
    </row>
    <row r="124" spans="1:9" ht="28.15" customHeight="1" x14ac:dyDescent="0.25">
      <c r="I124"/>
    </row>
    <row r="125" spans="1:9" s="2" customFormat="1" ht="24.4" customHeight="1" x14ac:dyDescent="0.25">
      <c r="A125"/>
      <c r="B125"/>
      <c r="C125"/>
      <c r="D125" s="4"/>
      <c r="E125" s="3"/>
      <c r="F125" s="10"/>
      <c r="G125" s="3"/>
      <c r="H125"/>
    </row>
    <row r="126" spans="1:9" ht="30.2" customHeight="1" x14ac:dyDescent="0.25">
      <c r="I126"/>
    </row>
    <row r="127" spans="1:9" ht="28.15" customHeight="1" x14ac:dyDescent="0.25">
      <c r="I127"/>
    </row>
    <row r="128" spans="1:9" s="2" customFormat="1" ht="24.4" customHeight="1" x14ac:dyDescent="0.25">
      <c r="A128"/>
      <c r="B128"/>
      <c r="C128"/>
      <c r="D128" s="4"/>
      <c r="E128" s="3"/>
      <c r="F128" s="10"/>
      <c r="G128" s="3"/>
      <c r="H128"/>
    </row>
    <row r="129" spans="1:9" ht="30" customHeight="1" x14ac:dyDescent="0.25">
      <c r="I129"/>
    </row>
    <row r="130" spans="1:9" ht="28.15" customHeight="1" x14ac:dyDescent="0.25">
      <c r="I130"/>
    </row>
    <row r="131" spans="1:9" s="2" customFormat="1" ht="24.4" customHeight="1" x14ac:dyDescent="0.25">
      <c r="A131"/>
      <c r="B131"/>
      <c r="C131"/>
      <c r="D131" s="4"/>
      <c r="E131" s="3"/>
      <c r="F131" s="10"/>
      <c r="G131" s="3"/>
      <c r="H131"/>
    </row>
    <row r="132" spans="1:9" ht="30" customHeight="1" x14ac:dyDescent="0.25">
      <c r="I132"/>
    </row>
    <row r="133" spans="1:9" ht="28.15" customHeight="1" x14ac:dyDescent="0.25">
      <c r="I133"/>
    </row>
    <row r="134" spans="1:9" s="2" customFormat="1" ht="24.4" customHeight="1" x14ac:dyDescent="0.25">
      <c r="A134"/>
      <c r="B134"/>
      <c r="C134"/>
      <c r="D134" s="4"/>
      <c r="E134" s="3"/>
      <c r="F134" s="10"/>
      <c r="G134" s="3"/>
      <c r="H134"/>
    </row>
    <row r="135" spans="1:9" ht="30" customHeight="1" x14ac:dyDescent="0.25">
      <c r="I135"/>
    </row>
    <row r="136" spans="1:9" ht="28.15" customHeight="1" x14ac:dyDescent="0.25">
      <c r="I136"/>
    </row>
    <row r="137" spans="1:9" s="2" customFormat="1" ht="24.4" customHeight="1" x14ac:dyDescent="0.25">
      <c r="A137"/>
      <c r="B137"/>
      <c r="C137"/>
      <c r="D137" s="4"/>
      <c r="E137" s="3"/>
      <c r="F137" s="10"/>
      <c r="G137" s="3"/>
      <c r="H137"/>
    </row>
    <row r="138" spans="1:9" ht="30" customHeight="1" x14ac:dyDescent="0.25">
      <c r="I138"/>
    </row>
    <row r="139" spans="1:9" ht="28.15" customHeight="1" x14ac:dyDescent="0.25">
      <c r="I139"/>
    </row>
    <row r="140" spans="1:9" ht="24.4" customHeight="1" x14ac:dyDescent="0.25">
      <c r="I140"/>
    </row>
    <row r="141" spans="1:9" ht="30" customHeight="1" x14ac:dyDescent="0.25">
      <c r="I141"/>
    </row>
    <row r="142" spans="1:9" ht="28.15" customHeight="1" x14ac:dyDescent="0.25">
      <c r="I142"/>
    </row>
    <row r="143" spans="1:9" s="2" customFormat="1" ht="24.4" customHeight="1" x14ac:dyDescent="0.25">
      <c r="A143"/>
      <c r="B143"/>
      <c r="C143"/>
      <c r="D143" s="4"/>
      <c r="E143" s="3"/>
      <c r="F143" s="10"/>
      <c r="G143" s="3"/>
      <c r="H143"/>
    </row>
    <row r="144" spans="1:9" ht="27.75" customHeight="1" x14ac:dyDescent="0.25">
      <c r="I144"/>
    </row>
    <row r="145" spans="1:9" ht="28.15" customHeight="1" x14ac:dyDescent="0.25">
      <c r="I145"/>
    </row>
    <row r="146" spans="1:9" s="2" customFormat="1" ht="24.4" customHeight="1" x14ac:dyDescent="0.25">
      <c r="A146"/>
      <c r="B146"/>
      <c r="C146"/>
      <c r="D146" s="4"/>
      <c r="E146" s="3"/>
      <c r="F146" s="10"/>
      <c r="G146" s="3"/>
      <c r="H146"/>
    </row>
    <row r="147" spans="1:9" ht="30" customHeight="1" x14ac:dyDescent="0.25">
      <c r="I147"/>
    </row>
    <row r="148" spans="1:9" ht="28.15" customHeight="1" x14ac:dyDescent="0.25">
      <c r="I148"/>
    </row>
    <row r="149" spans="1:9" s="2" customFormat="1" ht="24.4" customHeight="1" x14ac:dyDescent="0.25">
      <c r="A149"/>
      <c r="B149"/>
      <c r="C149"/>
      <c r="D149" s="4"/>
      <c r="E149" s="3"/>
      <c r="F149" s="10"/>
      <c r="G149" s="3"/>
      <c r="H149"/>
    </row>
    <row r="150" spans="1:9" ht="30" customHeight="1" x14ac:dyDescent="0.25">
      <c r="I150"/>
    </row>
    <row r="151" spans="1:9" ht="28.15" customHeight="1" x14ac:dyDescent="0.25">
      <c r="I151"/>
    </row>
    <row r="152" spans="1:9" s="2" customFormat="1" ht="24.4" customHeight="1" x14ac:dyDescent="0.25">
      <c r="A152"/>
      <c r="B152"/>
      <c r="C152"/>
      <c r="D152" s="4"/>
      <c r="E152" s="3"/>
      <c r="F152" s="10"/>
      <c r="G152" s="3"/>
      <c r="H152"/>
    </row>
    <row r="153" spans="1:9" ht="30.6" customHeight="1" x14ac:dyDescent="0.25">
      <c r="I153"/>
    </row>
    <row r="154" spans="1:9" s="2" customFormat="1" ht="24.4" customHeight="1" x14ac:dyDescent="0.25">
      <c r="A154"/>
      <c r="B154"/>
      <c r="C154"/>
      <c r="D154" s="4"/>
      <c r="E154" s="3"/>
      <c r="F154" s="10"/>
      <c r="G154" s="3"/>
      <c r="H154"/>
    </row>
    <row r="155" spans="1:9" ht="30.4" customHeight="1" x14ac:dyDescent="0.25">
      <c r="I155"/>
    </row>
    <row r="156" spans="1:9" s="2" customFormat="1" ht="24.4" customHeight="1" x14ac:dyDescent="0.25">
      <c r="A156"/>
      <c r="B156"/>
      <c r="C156"/>
      <c r="D156" s="4"/>
      <c r="E156" s="3"/>
      <c r="F156" s="10"/>
      <c r="G156" s="3"/>
      <c r="H156"/>
    </row>
    <row r="157" spans="1:9" ht="30.4" customHeight="1" x14ac:dyDescent="0.25">
      <c r="I157"/>
    </row>
    <row r="158" spans="1:9" s="2" customFormat="1" ht="24.4" customHeight="1" x14ac:dyDescent="0.25">
      <c r="A158"/>
      <c r="B158"/>
      <c r="C158"/>
      <c r="D158" s="4"/>
      <c r="E158" s="3"/>
      <c r="F158" s="10"/>
      <c r="G158" s="3"/>
      <c r="H158"/>
    </row>
    <row r="159" spans="1:9" ht="30.4" customHeight="1" x14ac:dyDescent="0.25">
      <c r="I159"/>
    </row>
    <row r="160" spans="1:9" s="2" customFormat="1" ht="24.4" customHeight="1" x14ac:dyDescent="0.25">
      <c r="A160"/>
      <c r="B160"/>
      <c r="C160"/>
      <c r="D160" s="4"/>
      <c r="E160" s="3"/>
      <c r="F160" s="10"/>
      <c r="G160" s="3"/>
      <c r="H160"/>
    </row>
    <row r="161" spans="9:11" ht="30.4" customHeight="1" x14ac:dyDescent="0.25">
      <c r="I161"/>
    </row>
    <row r="164" spans="9:11" x14ac:dyDescent="0.25">
      <c r="J164" s="11"/>
    </row>
    <row r="166" spans="9:11" x14ac:dyDescent="0.25">
      <c r="J166" s="11"/>
      <c r="K166" s="11"/>
    </row>
    <row r="167" spans="9:11" x14ac:dyDescent="0.25">
      <c r="J167" s="11"/>
    </row>
  </sheetData>
  <mergeCells count="29">
    <mergeCell ref="A5:H5"/>
    <mergeCell ref="A67:B67"/>
    <mergeCell ref="D25:D26"/>
    <mergeCell ref="D10:D11"/>
    <mergeCell ref="A61:C61"/>
    <mergeCell ref="A57:F57"/>
    <mergeCell ref="A58:F58"/>
    <mergeCell ref="A59:F59"/>
    <mergeCell ref="F60:H60"/>
    <mergeCell ref="F61:H61"/>
    <mergeCell ref="A65:C65"/>
    <mergeCell ref="F65:H65"/>
    <mergeCell ref="D55:D56"/>
    <mergeCell ref="A1:H1"/>
    <mergeCell ref="A2:H2"/>
    <mergeCell ref="D43:D44"/>
    <mergeCell ref="D46:D47"/>
    <mergeCell ref="D52:D53"/>
    <mergeCell ref="D13:D14"/>
    <mergeCell ref="D22:D23"/>
    <mergeCell ref="A4:H4"/>
    <mergeCell ref="D37:D38"/>
    <mergeCell ref="D40:D41"/>
    <mergeCell ref="D49:D50"/>
    <mergeCell ref="D31:D32"/>
    <mergeCell ref="D34:D35"/>
    <mergeCell ref="D16:D17"/>
    <mergeCell ref="D19:D20"/>
    <mergeCell ref="D28:D29"/>
  </mergeCells>
  <phoneticPr fontId="0" type="noConversion"/>
  <pageMargins left="0.25" right="0.2" top="0.42" bottom="0.41" header="0.18" footer="0.19"/>
  <pageSetup paperSize="9" fitToHeight="0" orientation="portrait" r:id="rId1"/>
  <headerFooter alignWithMargins="0"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tabSelected="1" topLeftCell="A136" workbookViewId="0">
      <selection activeCell="K149" sqref="K149"/>
    </sheetView>
  </sheetViews>
  <sheetFormatPr defaultRowHeight="15.75" x14ac:dyDescent="0.25"/>
  <cols>
    <col min="1" max="1" width="15.85546875" style="87" customWidth="1"/>
    <col min="2" max="2" width="11.42578125" style="87" customWidth="1"/>
    <col min="3" max="3" width="12.28515625" style="87" customWidth="1"/>
    <col min="4" max="4" width="10.5703125" style="87" customWidth="1"/>
    <col min="5" max="5" width="15.140625" style="87" customWidth="1"/>
    <col min="6" max="6" width="12.5703125" style="88" customWidth="1"/>
    <col min="7" max="7" width="11.42578125" style="89" customWidth="1"/>
    <col min="8" max="8" width="13.7109375" style="89" customWidth="1"/>
    <col min="9" max="16384" width="9.140625" style="87"/>
  </cols>
  <sheetData>
    <row r="1" spans="1:8" x14ac:dyDescent="0.25">
      <c r="A1" s="87" t="s">
        <v>102</v>
      </c>
    </row>
    <row r="2" spans="1:8" x14ac:dyDescent="0.25">
      <c r="A2" s="91" t="s">
        <v>41</v>
      </c>
    </row>
    <row r="4" spans="1:8" ht="16.5" x14ac:dyDescent="0.25">
      <c r="A4" s="93" t="s">
        <v>100</v>
      </c>
      <c r="B4" s="93"/>
      <c r="C4" s="93"/>
      <c r="D4" s="93"/>
      <c r="E4" s="93"/>
      <c r="F4" s="93"/>
      <c r="G4" s="93"/>
      <c r="H4" s="93"/>
    </row>
    <row r="6" spans="1:8" x14ac:dyDescent="0.25">
      <c r="F6" s="94"/>
      <c r="G6" s="90" t="s">
        <v>99</v>
      </c>
      <c r="H6" s="90"/>
    </row>
    <row r="7" spans="1:8" x14ac:dyDescent="0.25">
      <c r="F7" s="94"/>
      <c r="G7" s="90" t="s">
        <v>39</v>
      </c>
      <c r="H7" s="90"/>
    </row>
    <row r="8" spans="1:8" x14ac:dyDescent="0.25">
      <c r="A8" s="96" t="s">
        <v>12</v>
      </c>
      <c r="B8" s="96" t="s">
        <v>5</v>
      </c>
      <c r="C8" s="96" t="s">
        <v>4</v>
      </c>
      <c r="D8" s="96" t="s">
        <v>13</v>
      </c>
      <c r="E8" s="96" t="s">
        <v>30</v>
      </c>
      <c r="F8" s="97" t="s">
        <v>14</v>
      </c>
      <c r="G8" s="97" t="s">
        <v>15</v>
      </c>
      <c r="H8" s="97" t="s">
        <v>11</v>
      </c>
    </row>
    <row r="9" spans="1:8" s="91" customFormat="1" x14ac:dyDescent="0.25">
      <c r="A9" s="98" t="s">
        <v>53</v>
      </c>
      <c r="B9" s="98"/>
      <c r="C9" s="98"/>
      <c r="D9" s="98"/>
      <c r="E9" s="98"/>
      <c r="F9" s="99"/>
      <c r="G9" s="97"/>
      <c r="H9" s="97">
        <v>182500</v>
      </c>
    </row>
    <row r="10" spans="1:8" x14ac:dyDescent="0.25">
      <c r="A10" s="100" t="s">
        <v>0</v>
      </c>
      <c r="B10" s="100">
        <v>1051</v>
      </c>
      <c r="C10" s="100">
        <v>1091</v>
      </c>
      <c r="D10" s="100">
        <v>3</v>
      </c>
      <c r="E10" s="100">
        <v>40</v>
      </c>
      <c r="F10" s="101">
        <v>40</v>
      </c>
      <c r="G10" s="97">
        <v>100000</v>
      </c>
      <c r="H10" s="102"/>
    </row>
    <row r="11" spans="1:8" x14ac:dyDescent="0.25">
      <c r="A11" s="100" t="s">
        <v>1</v>
      </c>
      <c r="B11" s="100">
        <v>491</v>
      </c>
      <c r="C11" s="100">
        <v>502</v>
      </c>
      <c r="D11" s="100"/>
      <c r="E11" s="100">
        <v>11</v>
      </c>
      <c r="F11" s="101">
        <v>5.5</v>
      </c>
      <c r="G11" s="97">
        <v>82500</v>
      </c>
      <c r="H11" s="102"/>
    </row>
    <row r="12" spans="1:8" s="91" customFormat="1" x14ac:dyDescent="0.25">
      <c r="A12" s="98" t="s">
        <v>54</v>
      </c>
      <c r="B12" s="98"/>
      <c r="C12" s="98"/>
      <c r="D12" s="98"/>
      <c r="E12" s="98"/>
      <c r="F12" s="99"/>
      <c r="G12" s="97"/>
      <c r="H12" s="97">
        <v>150000</v>
      </c>
    </row>
    <row r="13" spans="1:8" x14ac:dyDescent="0.25">
      <c r="A13" s="100" t="s">
        <v>0</v>
      </c>
      <c r="B13" s="100">
        <v>1342</v>
      </c>
      <c r="C13" s="100">
        <v>1369</v>
      </c>
      <c r="D13" s="100">
        <v>3</v>
      </c>
      <c r="E13" s="100">
        <v>27</v>
      </c>
      <c r="F13" s="101">
        <v>27</v>
      </c>
      <c r="G13" s="97">
        <v>67500</v>
      </c>
      <c r="H13" s="102"/>
    </row>
    <row r="14" spans="1:8" x14ac:dyDescent="0.25">
      <c r="A14" s="100" t="s">
        <v>1</v>
      </c>
      <c r="B14" s="100">
        <v>491</v>
      </c>
      <c r="C14" s="100">
        <v>502</v>
      </c>
      <c r="D14" s="100"/>
      <c r="E14" s="100">
        <v>11</v>
      </c>
      <c r="F14" s="101">
        <v>5.5</v>
      </c>
      <c r="G14" s="97">
        <v>82500</v>
      </c>
      <c r="H14" s="102"/>
    </row>
    <row r="15" spans="1:8" s="91" customFormat="1" x14ac:dyDescent="0.25">
      <c r="A15" s="98" t="s">
        <v>55</v>
      </c>
      <c r="B15" s="98"/>
      <c r="C15" s="98"/>
      <c r="D15" s="98"/>
      <c r="E15" s="98"/>
      <c r="F15" s="99"/>
      <c r="G15" s="97"/>
      <c r="H15" s="97">
        <v>205000</v>
      </c>
    </row>
    <row r="16" spans="1:8" x14ac:dyDescent="0.25">
      <c r="A16" s="100" t="s">
        <v>0</v>
      </c>
      <c r="B16" s="100">
        <v>988</v>
      </c>
      <c r="C16" s="100">
        <v>1034</v>
      </c>
      <c r="D16" s="100">
        <v>4</v>
      </c>
      <c r="E16" s="100">
        <v>46</v>
      </c>
      <c r="F16" s="101">
        <v>46</v>
      </c>
      <c r="G16" s="97">
        <v>115000</v>
      </c>
      <c r="H16" s="102"/>
    </row>
    <row r="17" spans="1:8" x14ac:dyDescent="0.25">
      <c r="A17" s="100" t="s">
        <v>1</v>
      </c>
      <c r="B17" s="100">
        <v>251</v>
      </c>
      <c r="C17" s="100">
        <v>257</v>
      </c>
      <c r="D17" s="100"/>
      <c r="E17" s="100">
        <v>6</v>
      </c>
      <c r="F17" s="101">
        <v>6</v>
      </c>
      <c r="G17" s="97">
        <v>90000</v>
      </c>
      <c r="H17" s="102"/>
    </row>
    <row r="18" spans="1:8" s="91" customFormat="1" x14ac:dyDescent="0.25">
      <c r="A18" s="98" t="s">
        <v>56</v>
      </c>
      <c r="B18" s="98"/>
      <c r="C18" s="98"/>
      <c r="D18" s="98"/>
      <c r="E18" s="98"/>
      <c r="F18" s="99"/>
      <c r="G18" s="97"/>
      <c r="H18" s="97">
        <v>135000</v>
      </c>
    </row>
    <row r="19" spans="1:8" x14ac:dyDescent="0.25">
      <c r="A19" s="100" t="s">
        <v>0</v>
      </c>
      <c r="B19" s="100">
        <v>958</v>
      </c>
      <c r="C19" s="100">
        <v>996</v>
      </c>
      <c r="D19" s="100">
        <v>3</v>
      </c>
      <c r="E19" s="100">
        <v>38</v>
      </c>
      <c r="F19" s="101">
        <v>38</v>
      </c>
      <c r="G19" s="97">
        <v>95000</v>
      </c>
      <c r="H19" s="102"/>
    </row>
    <row r="20" spans="1:8" x14ac:dyDescent="0.25">
      <c r="A20" s="100" t="s">
        <v>1</v>
      </c>
      <c r="B20" s="100">
        <v>468</v>
      </c>
      <c r="C20" s="100">
        <v>476</v>
      </c>
      <c r="D20" s="100"/>
      <c r="E20" s="100">
        <v>8</v>
      </c>
      <c r="F20" s="101">
        <v>2.6666666666666665</v>
      </c>
      <c r="G20" s="97">
        <v>40000</v>
      </c>
      <c r="H20" s="102"/>
    </row>
    <row r="21" spans="1:8" s="91" customFormat="1" x14ac:dyDescent="0.25">
      <c r="A21" s="98" t="s">
        <v>57</v>
      </c>
      <c r="B21" s="98"/>
      <c r="C21" s="98"/>
      <c r="D21" s="98"/>
      <c r="E21" s="98"/>
      <c r="F21" s="99"/>
      <c r="G21" s="97"/>
      <c r="H21" s="97">
        <v>197500</v>
      </c>
    </row>
    <row r="22" spans="1:8" x14ac:dyDescent="0.25">
      <c r="A22" s="100" t="s">
        <v>0</v>
      </c>
      <c r="B22" s="100">
        <v>1560</v>
      </c>
      <c r="C22" s="100">
        <v>1607</v>
      </c>
      <c r="D22" s="100">
        <v>6</v>
      </c>
      <c r="E22" s="100">
        <v>47</v>
      </c>
      <c r="F22" s="101">
        <v>47</v>
      </c>
      <c r="G22" s="97">
        <v>117500</v>
      </c>
      <c r="H22" s="102"/>
    </row>
    <row r="23" spans="1:8" x14ac:dyDescent="0.25">
      <c r="A23" s="100" t="s">
        <v>1</v>
      </c>
      <c r="B23" s="100">
        <v>468</v>
      </c>
      <c r="C23" s="100">
        <v>476</v>
      </c>
      <c r="D23" s="100"/>
      <c r="E23" s="100">
        <v>8</v>
      </c>
      <c r="F23" s="101">
        <v>5.333333333333333</v>
      </c>
      <c r="G23" s="97">
        <v>80000</v>
      </c>
      <c r="H23" s="102"/>
    </row>
    <row r="24" spans="1:8" s="91" customFormat="1" x14ac:dyDescent="0.25">
      <c r="A24" s="98" t="s">
        <v>58</v>
      </c>
      <c r="B24" s="98"/>
      <c r="C24" s="98"/>
      <c r="D24" s="98"/>
      <c r="E24" s="98"/>
      <c r="F24" s="99"/>
      <c r="G24" s="97"/>
      <c r="H24" s="97">
        <v>376363.63636363635</v>
      </c>
    </row>
    <row r="25" spans="1:8" x14ac:dyDescent="0.25">
      <c r="A25" s="100" t="s">
        <v>0</v>
      </c>
      <c r="B25" s="100">
        <v>3113</v>
      </c>
      <c r="C25" s="100">
        <v>3179</v>
      </c>
      <c r="D25" s="100">
        <v>5</v>
      </c>
      <c r="E25" s="100">
        <v>66</v>
      </c>
      <c r="F25" s="101">
        <v>66</v>
      </c>
      <c r="G25" s="97">
        <v>165000</v>
      </c>
      <c r="H25" s="102"/>
    </row>
    <row r="26" spans="1:8" x14ac:dyDescent="0.25">
      <c r="A26" s="100" t="s">
        <v>1</v>
      </c>
      <c r="B26" s="100">
        <v>837</v>
      </c>
      <c r="C26" s="100">
        <v>868</v>
      </c>
      <c r="D26" s="100"/>
      <c r="E26" s="100">
        <v>31</v>
      </c>
      <c r="F26" s="101">
        <v>14.090909090909092</v>
      </c>
      <c r="G26" s="97">
        <v>211363.63636363638</v>
      </c>
      <c r="H26" s="102"/>
    </row>
    <row r="27" spans="1:8" s="91" customFormat="1" x14ac:dyDescent="0.25">
      <c r="A27" s="98" t="s">
        <v>59</v>
      </c>
      <c r="B27" s="98"/>
      <c r="C27" s="98"/>
      <c r="D27" s="98"/>
      <c r="E27" s="98"/>
      <c r="F27" s="99"/>
      <c r="G27" s="97"/>
      <c r="H27" s="97">
        <v>453636.36363636365</v>
      </c>
    </row>
    <row r="28" spans="1:8" x14ac:dyDescent="0.25">
      <c r="A28" s="100" t="s">
        <v>0</v>
      </c>
      <c r="B28" s="100">
        <v>1767</v>
      </c>
      <c r="C28" s="100">
        <v>1847</v>
      </c>
      <c r="D28" s="100">
        <v>6</v>
      </c>
      <c r="E28" s="100">
        <v>80</v>
      </c>
      <c r="F28" s="101">
        <v>80</v>
      </c>
      <c r="G28" s="97">
        <v>200000</v>
      </c>
      <c r="H28" s="102"/>
    </row>
    <row r="29" spans="1:8" x14ac:dyDescent="0.25">
      <c r="A29" s="100" t="s">
        <v>1</v>
      </c>
      <c r="B29" s="100">
        <v>837</v>
      </c>
      <c r="C29" s="100">
        <v>868</v>
      </c>
      <c r="D29" s="100"/>
      <c r="E29" s="100">
        <v>31</v>
      </c>
      <c r="F29" s="101">
        <v>16.90909090909091</v>
      </c>
      <c r="G29" s="97">
        <v>253636.36363636365</v>
      </c>
      <c r="H29" s="102"/>
    </row>
    <row r="30" spans="1:8" s="91" customFormat="1" x14ac:dyDescent="0.25">
      <c r="A30" s="98" t="s">
        <v>60</v>
      </c>
      <c r="B30" s="98"/>
      <c r="C30" s="98"/>
      <c r="D30" s="98"/>
      <c r="E30" s="98"/>
      <c r="F30" s="99"/>
      <c r="G30" s="97"/>
      <c r="H30" s="97">
        <v>310000</v>
      </c>
    </row>
    <row r="31" spans="1:8" x14ac:dyDescent="0.25">
      <c r="A31" s="100" t="s">
        <v>0</v>
      </c>
      <c r="B31" s="100">
        <v>11031</v>
      </c>
      <c r="C31" s="100">
        <v>11077</v>
      </c>
      <c r="D31" s="100">
        <v>3</v>
      </c>
      <c r="E31" s="100">
        <v>46</v>
      </c>
      <c r="F31" s="101">
        <v>46</v>
      </c>
      <c r="G31" s="97">
        <v>115000</v>
      </c>
      <c r="H31" s="102"/>
    </row>
    <row r="32" spans="1:8" x14ac:dyDescent="0.25">
      <c r="A32" s="100" t="s">
        <v>1</v>
      </c>
      <c r="B32" s="100">
        <v>986</v>
      </c>
      <c r="C32" s="100">
        <v>999</v>
      </c>
      <c r="D32" s="100"/>
      <c r="E32" s="100">
        <v>13</v>
      </c>
      <c r="F32" s="101">
        <v>13</v>
      </c>
      <c r="G32" s="97">
        <v>195000</v>
      </c>
      <c r="H32" s="102"/>
    </row>
    <row r="33" spans="1:8" s="91" customFormat="1" x14ac:dyDescent="0.25">
      <c r="A33" s="98" t="s">
        <v>61</v>
      </c>
      <c r="B33" s="98"/>
      <c r="C33" s="98"/>
      <c r="D33" s="98"/>
      <c r="E33" s="98"/>
      <c r="F33" s="99"/>
      <c r="G33" s="97"/>
      <c r="H33" s="97">
        <v>367500</v>
      </c>
    </row>
    <row r="34" spans="1:8" x14ac:dyDescent="0.25">
      <c r="A34" s="100" t="s">
        <v>0</v>
      </c>
      <c r="B34" s="100">
        <v>1199</v>
      </c>
      <c r="C34" s="100">
        <v>1251</v>
      </c>
      <c r="D34" s="100">
        <v>5</v>
      </c>
      <c r="E34" s="100">
        <v>52</v>
      </c>
      <c r="F34" s="101">
        <v>52</v>
      </c>
      <c r="G34" s="97">
        <v>130000</v>
      </c>
      <c r="H34" s="102"/>
    </row>
    <row r="35" spans="1:8" x14ac:dyDescent="0.25">
      <c r="A35" s="100" t="s">
        <v>1</v>
      </c>
      <c r="B35" s="100">
        <v>555</v>
      </c>
      <c r="C35" s="100">
        <v>565</v>
      </c>
      <c r="D35" s="100"/>
      <c r="E35" s="100">
        <v>10</v>
      </c>
      <c r="F35" s="101">
        <v>10</v>
      </c>
      <c r="G35" s="97">
        <v>150000</v>
      </c>
      <c r="H35" s="102"/>
    </row>
    <row r="36" spans="1:8" s="91" customFormat="1" x14ac:dyDescent="0.25">
      <c r="A36" s="98" t="s">
        <v>62</v>
      </c>
      <c r="B36" s="98"/>
      <c r="C36" s="98"/>
      <c r="D36" s="98"/>
      <c r="E36" s="98"/>
      <c r="F36" s="99"/>
      <c r="G36" s="97"/>
      <c r="H36" s="97">
        <v>0</v>
      </c>
    </row>
    <row r="37" spans="1:8" x14ac:dyDescent="0.25">
      <c r="A37" s="100" t="s">
        <v>0</v>
      </c>
      <c r="B37" s="100">
        <v>2296</v>
      </c>
      <c r="C37" s="100">
        <v>2331</v>
      </c>
      <c r="D37" s="100">
        <v>0</v>
      </c>
      <c r="E37" s="100">
        <v>35</v>
      </c>
      <c r="F37" s="101">
        <v>35</v>
      </c>
      <c r="G37" s="97">
        <v>87500</v>
      </c>
      <c r="H37" s="102"/>
    </row>
    <row r="38" spans="1:8" x14ac:dyDescent="0.25">
      <c r="A38" s="100" t="s">
        <v>1</v>
      </c>
      <c r="B38" s="100">
        <v>555</v>
      </c>
      <c r="C38" s="100">
        <v>565</v>
      </c>
      <c r="D38" s="100"/>
      <c r="E38" s="100">
        <v>10</v>
      </c>
      <c r="F38" s="101">
        <v>0</v>
      </c>
      <c r="G38" s="97">
        <v>0</v>
      </c>
      <c r="H38" s="102"/>
    </row>
    <row r="39" spans="1:8" s="91" customFormat="1" x14ac:dyDescent="0.25">
      <c r="A39" s="98" t="s">
        <v>63</v>
      </c>
      <c r="B39" s="98"/>
      <c r="C39" s="98"/>
      <c r="D39" s="98"/>
      <c r="E39" s="98"/>
      <c r="F39" s="99"/>
      <c r="G39" s="97"/>
      <c r="H39" s="97">
        <v>236666.66666666666</v>
      </c>
    </row>
    <row r="40" spans="1:8" x14ac:dyDescent="0.25">
      <c r="A40" s="100" t="s">
        <v>0</v>
      </c>
      <c r="B40" s="100">
        <v>6608</v>
      </c>
      <c r="C40" s="100">
        <v>6646</v>
      </c>
      <c r="D40" s="100">
        <v>5</v>
      </c>
      <c r="E40" s="100">
        <v>38</v>
      </c>
      <c r="F40" s="101">
        <v>38</v>
      </c>
      <c r="G40" s="97">
        <v>95000</v>
      </c>
      <c r="H40" s="102"/>
    </row>
    <row r="41" spans="1:8" x14ac:dyDescent="0.25">
      <c r="A41" s="100" t="s">
        <v>1</v>
      </c>
      <c r="B41" s="100">
        <v>952</v>
      </c>
      <c r="C41" s="100">
        <v>969</v>
      </c>
      <c r="D41" s="100"/>
      <c r="E41" s="100">
        <v>17</v>
      </c>
      <c r="F41" s="101">
        <v>9.4444444444444446</v>
      </c>
      <c r="G41" s="97">
        <v>141666.66666666666</v>
      </c>
      <c r="H41" s="102"/>
    </row>
    <row r="42" spans="1:8" s="91" customFormat="1" x14ac:dyDescent="0.25">
      <c r="A42" s="98" t="s">
        <v>64</v>
      </c>
      <c r="B42" s="98"/>
      <c r="C42" s="98"/>
      <c r="D42" s="98"/>
      <c r="E42" s="98"/>
      <c r="F42" s="99"/>
      <c r="G42" s="97"/>
      <c r="H42" s="97">
        <v>348333.33333333331</v>
      </c>
    </row>
    <row r="43" spans="1:8" x14ac:dyDescent="0.25">
      <c r="A43" s="100" t="s">
        <v>0</v>
      </c>
      <c r="B43" s="100">
        <v>3055</v>
      </c>
      <c r="C43" s="100">
        <v>3149</v>
      </c>
      <c r="D43" s="100">
        <v>4</v>
      </c>
      <c r="E43" s="100">
        <v>94</v>
      </c>
      <c r="F43" s="101">
        <v>94</v>
      </c>
      <c r="G43" s="97">
        <v>235000</v>
      </c>
      <c r="H43" s="102"/>
    </row>
    <row r="44" spans="1:8" x14ac:dyDescent="0.25">
      <c r="A44" s="100" t="s">
        <v>1</v>
      </c>
      <c r="B44" s="100">
        <v>952</v>
      </c>
      <c r="C44" s="100">
        <v>969</v>
      </c>
      <c r="D44" s="100"/>
      <c r="E44" s="100">
        <v>17</v>
      </c>
      <c r="F44" s="101">
        <v>7.5555555555555554</v>
      </c>
      <c r="G44" s="97">
        <v>113333.33333333333</v>
      </c>
      <c r="H44" s="102"/>
    </row>
    <row r="45" spans="1:8" s="91" customFormat="1" x14ac:dyDescent="0.25">
      <c r="A45" s="98" t="s">
        <v>65</v>
      </c>
      <c r="B45" s="98"/>
      <c r="C45" s="98"/>
      <c r="D45" s="98"/>
      <c r="E45" s="98"/>
      <c r="F45" s="99"/>
      <c r="G45" s="97"/>
      <c r="H45" s="97">
        <v>202500</v>
      </c>
    </row>
    <row r="46" spans="1:8" x14ac:dyDescent="0.25">
      <c r="A46" s="100" t="s">
        <v>0</v>
      </c>
      <c r="B46" s="100">
        <v>3096</v>
      </c>
      <c r="C46" s="100">
        <v>3129</v>
      </c>
      <c r="D46" s="100">
        <v>4</v>
      </c>
      <c r="E46" s="100">
        <v>33</v>
      </c>
      <c r="F46" s="101">
        <v>33</v>
      </c>
      <c r="G46" s="97">
        <v>82500</v>
      </c>
      <c r="H46" s="102"/>
    </row>
    <row r="47" spans="1:8" x14ac:dyDescent="0.25">
      <c r="A47" s="100" t="s">
        <v>1</v>
      </c>
      <c r="B47" s="100">
        <v>5309</v>
      </c>
      <c r="C47" s="100">
        <v>5317</v>
      </c>
      <c r="D47" s="100"/>
      <c r="E47" s="100">
        <v>8</v>
      </c>
      <c r="F47" s="101">
        <v>8</v>
      </c>
      <c r="G47" s="97">
        <v>120000</v>
      </c>
      <c r="H47" s="102"/>
    </row>
    <row r="48" spans="1:8" s="91" customFormat="1" x14ac:dyDescent="0.25">
      <c r="A48" s="98" t="s">
        <v>66</v>
      </c>
      <c r="B48" s="98"/>
      <c r="C48" s="98"/>
      <c r="D48" s="98"/>
      <c r="E48" s="98"/>
      <c r="F48" s="99"/>
      <c r="G48" s="97"/>
      <c r="H48" s="97">
        <v>0</v>
      </c>
    </row>
    <row r="49" spans="1:8" x14ac:dyDescent="0.25">
      <c r="A49" s="100" t="s">
        <v>0</v>
      </c>
      <c r="B49" s="100">
        <v>2645</v>
      </c>
      <c r="C49" s="100">
        <v>2645</v>
      </c>
      <c r="D49" s="100">
        <v>0</v>
      </c>
      <c r="E49" s="100">
        <v>0</v>
      </c>
      <c r="F49" s="101">
        <v>0</v>
      </c>
      <c r="G49" s="97">
        <v>0</v>
      </c>
      <c r="H49" s="102"/>
    </row>
    <row r="50" spans="1:8" x14ac:dyDescent="0.25">
      <c r="A50" s="100" t="s">
        <v>1</v>
      </c>
      <c r="B50" s="100">
        <v>5309</v>
      </c>
      <c r="C50" s="100">
        <v>5317</v>
      </c>
      <c r="D50" s="100"/>
      <c r="E50" s="100">
        <v>8</v>
      </c>
      <c r="F50" s="101">
        <v>0</v>
      </c>
      <c r="G50" s="97">
        <v>0</v>
      </c>
      <c r="H50" s="102"/>
    </row>
    <row r="51" spans="1:8" s="91" customFormat="1" x14ac:dyDescent="0.25">
      <c r="A51" s="98" t="s">
        <v>67</v>
      </c>
      <c r="B51" s="98"/>
      <c r="C51" s="98"/>
      <c r="D51" s="98"/>
      <c r="E51" s="98"/>
      <c r="F51" s="99"/>
      <c r="G51" s="97"/>
      <c r="H51" s="97">
        <v>27500</v>
      </c>
    </row>
    <row r="52" spans="1:8" x14ac:dyDescent="0.25">
      <c r="A52" s="100" t="s">
        <v>0</v>
      </c>
      <c r="B52" s="100">
        <v>1302</v>
      </c>
      <c r="C52" s="100">
        <v>1307</v>
      </c>
      <c r="D52" s="100">
        <v>2</v>
      </c>
      <c r="E52" s="100">
        <v>5</v>
      </c>
      <c r="F52" s="101">
        <v>5</v>
      </c>
      <c r="G52" s="97">
        <v>12500</v>
      </c>
      <c r="H52" s="102"/>
    </row>
    <row r="53" spans="1:8" x14ac:dyDescent="0.25">
      <c r="A53" s="100" t="s">
        <v>1</v>
      </c>
      <c r="B53" s="100">
        <v>1347</v>
      </c>
      <c r="C53" s="100">
        <v>1348</v>
      </c>
      <c r="D53" s="100"/>
      <c r="E53" s="100">
        <v>1</v>
      </c>
      <c r="F53" s="101">
        <v>1</v>
      </c>
      <c r="G53" s="97">
        <v>15000</v>
      </c>
      <c r="H53" s="102"/>
    </row>
    <row r="54" spans="1:8" s="91" customFormat="1" x14ac:dyDescent="0.25">
      <c r="A54" s="98" t="s">
        <v>68</v>
      </c>
      <c r="B54" s="98"/>
      <c r="C54" s="98"/>
      <c r="D54" s="98"/>
      <c r="E54" s="98"/>
      <c r="F54" s="99"/>
      <c r="G54" s="97"/>
      <c r="H54" s="97">
        <v>172500</v>
      </c>
    </row>
    <row r="55" spans="1:8" x14ac:dyDescent="0.25">
      <c r="A55" s="100" t="s">
        <v>0</v>
      </c>
      <c r="B55" s="100">
        <v>2617</v>
      </c>
      <c r="C55" s="100">
        <v>2647</v>
      </c>
      <c r="D55" s="100">
        <v>3</v>
      </c>
      <c r="E55" s="100">
        <v>30</v>
      </c>
      <c r="F55" s="101">
        <v>30</v>
      </c>
      <c r="G55" s="97">
        <v>75000</v>
      </c>
      <c r="H55" s="102"/>
    </row>
    <row r="56" spans="1:8" x14ac:dyDescent="0.25">
      <c r="A56" s="100" t="s">
        <v>1</v>
      </c>
      <c r="B56" s="100">
        <v>5675</v>
      </c>
      <c r="C56" s="100">
        <v>5688</v>
      </c>
      <c r="D56" s="100"/>
      <c r="E56" s="100">
        <v>13</v>
      </c>
      <c r="F56" s="101">
        <v>6.5</v>
      </c>
      <c r="G56" s="97">
        <v>97500</v>
      </c>
      <c r="H56" s="102"/>
    </row>
    <row r="57" spans="1:8" s="91" customFormat="1" x14ac:dyDescent="0.25">
      <c r="A57" s="98" t="s">
        <v>69</v>
      </c>
      <c r="B57" s="98"/>
      <c r="C57" s="98"/>
      <c r="D57" s="98"/>
      <c r="E57" s="98"/>
      <c r="F57" s="99"/>
      <c r="G57" s="97"/>
      <c r="H57" s="97">
        <v>155000</v>
      </c>
    </row>
    <row r="58" spans="1:8" x14ac:dyDescent="0.25">
      <c r="A58" s="100" t="s">
        <v>0</v>
      </c>
      <c r="B58" s="100">
        <v>2515</v>
      </c>
      <c r="C58" s="100">
        <v>2538</v>
      </c>
      <c r="D58" s="100">
        <v>3</v>
      </c>
      <c r="E58" s="100">
        <v>23</v>
      </c>
      <c r="F58" s="101">
        <v>23</v>
      </c>
      <c r="G58" s="97">
        <v>57500</v>
      </c>
      <c r="H58" s="102"/>
    </row>
    <row r="59" spans="1:8" x14ac:dyDescent="0.25">
      <c r="A59" s="100" t="s">
        <v>1</v>
      </c>
      <c r="B59" s="100">
        <v>5675</v>
      </c>
      <c r="C59" s="100">
        <v>5688</v>
      </c>
      <c r="D59" s="100"/>
      <c r="E59" s="100">
        <v>13</v>
      </c>
      <c r="F59" s="101">
        <v>6.5</v>
      </c>
      <c r="G59" s="97">
        <v>97500</v>
      </c>
      <c r="H59" s="102"/>
    </row>
    <row r="60" spans="1:8" s="91" customFormat="1" x14ac:dyDescent="0.25">
      <c r="A60" s="98" t="s">
        <v>70</v>
      </c>
      <c r="B60" s="98"/>
      <c r="C60" s="98"/>
      <c r="D60" s="98"/>
      <c r="E60" s="98"/>
      <c r="F60" s="99"/>
      <c r="G60" s="97"/>
      <c r="H60" s="97">
        <v>0</v>
      </c>
    </row>
    <row r="61" spans="1:8" x14ac:dyDescent="0.25">
      <c r="A61" s="100" t="s">
        <v>0</v>
      </c>
      <c r="B61" s="100">
        <v>1054</v>
      </c>
      <c r="C61" s="100">
        <v>1054</v>
      </c>
      <c r="D61" s="100">
        <v>0</v>
      </c>
      <c r="E61" s="100">
        <v>0</v>
      </c>
      <c r="F61" s="101">
        <v>0</v>
      </c>
      <c r="G61" s="97">
        <v>0</v>
      </c>
      <c r="H61" s="102"/>
    </row>
    <row r="62" spans="1:8" x14ac:dyDescent="0.25">
      <c r="A62" s="100" t="s">
        <v>1</v>
      </c>
      <c r="B62" s="100">
        <v>5298</v>
      </c>
      <c r="C62" s="100">
        <v>5303</v>
      </c>
      <c r="D62" s="100"/>
      <c r="E62" s="100">
        <v>5</v>
      </c>
      <c r="F62" s="101">
        <v>0</v>
      </c>
      <c r="G62" s="97">
        <v>0</v>
      </c>
      <c r="H62" s="102"/>
    </row>
    <row r="63" spans="1:8" s="91" customFormat="1" x14ac:dyDescent="0.25">
      <c r="A63" s="98" t="s">
        <v>71</v>
      </c>
      <c r="B63" s="98"/>
      <c r="C63" s="98"/>
      <c r="D63" s="98"/>
      <c r="E63" s="98"/>
      <c r="F63" s="99"/>
      <c r="G63" s="97"/>
      <c r="H63" s="97">
        <v>202500</v>
      </c>
    </row>
    <row r="64" spans="1:8" x14ac:dyDescent="0.25">
      <c r="A64" s="100" t="s">
        <v>0</v>
      </c>
      <c r="B64" s="100">
        <v>3944</v>
      </c>
      <c r="C64" s="100">
        <v>3995</v>
      </c>
      <c r="D64" s="100">
        <v>3</v>
      </c>
      <c r="E64" s="100">
        <v>51</v>
      </c>
      <c r="F64" s="101">
        <v>51</v>
      </c>
      <c r="G64" s="97">
        <v>127500</v>
      </c>
      <c r="H64" s="102"/>
    </row>
    <row r="65" spans="1:8" x14ac:dyDescent="0.25">
      <c r="A65" s="100" t="s">
        <v>1</v>
      </c>
      <c r="B65" s="100">
        <v>5298</v>
      </c>
      <c r="C65" s="100">
        <v>5303</v>
      </c>
      <c r="D65" s="100"/>
      <c r="E65" s="100">
        <v>5</v>
      </c>
      <c r="F65" s="101">
        <v>5</v>
      </c>
      <c r="G65" s="97">
        <v>75000</v>
      </c>
      <c r="H65" s="102"/>
    </row>
    <row r="66" spans="1:8" s="91" customFormat="1" x14ac:dyDescent="0.25">
      <c r="A66" s="98" t="s">
        <v>72</v>
      </c>
      <c r="B66" s="98"/>
      <c r="C66" s="98"/>
      <c r="D66" s="98"/>
      <c r="E66" s="98"/>
      <c r="F66" s="99"/>
      <c r="G66" s="97"/>
      <c r="H66" s="97">
        <v>310000</v>
      </c>
    </row>
    <row r="67" spans="1:8" x14ac:dyDescent="0.25">
      <c r="A67" s="100" t="s">
        <v>0</v>
      </c>
      <c r="B67" s="100">
        <v>1800</v>
      </c>
      <c r="C67" s="100">
        <v>1852</v>
      </c>
      <c r="D67" s="100">
        <v>4</v>
      </c>
      <c r="E67" s="100">
        <v>52</v>
      </c>
      <c r="F67" s="101">
        <v>52</v>
      </c>
      <c r="G67" s="97">
        <v>130000</v>
      </c>
      <c r="H67" s="102"/>
    </row>
    <row r="68" spans="1:8" x14ac:dyDescent="0.25">
      <c r="A68" s="100" t="s">
        <v>1</v>
      </c>
      <c r="B68" s="100">
        <v>5791</v>
      </c>
      <c r="C68" s="100">
        <v>5818</v>
      </c>
      <c r="D68" s="100"/>
      <c r="E68" s="100">
        <v>27</v>
      </c>
      <c r="F68" s="101">
        <v>12</v>
      </c>
      <c r="G68" s="97">
        <v>180000</v>
      </c>
      <c r="H68" s="102"/>
    </row>
    <row r="69" spans="1:8" s="91" customFormat="1" x14ac:dyDescent="0.25">
      <c r="A69" s="98" t="s">
        <v>73</v>
      </c>
      <c r="B69" s="98"/>
      <c r="C69" s="98"/>
      <c r="D69" s="98"/>
      <c r="E69" s="98"/>
      <c r="F69" s="99"/>
      <c r="G69" s="97"/>
      <c r="H69" s="97">
        <v>420000</v>
      </c>
    </row>
    <row r="70" spans="1:8" x14ac:dyDescent="0.25">
      <c r="A70" s="100" t="s">
        <v>0</v>
      </c>
      <c r="B70" s="100">
        <v>549</v>
      </c>
      <c r="C70" s="100">
        <v>627</v>
      </c>
      <c r="D70" s="100">
        <v>5</v>
      </c>
      <c r="E70" s="100">
        <v>78</v>
      </c>
      <c r="F70" s="101">
        <v>78</v>
      </c>
      <c r="G70" s="97">
        <v>195000</v>
      </c>
      <c r="H70" s="102"/>
    </row>
    <row r="71" spans="1:8" x14ac:dyDescent="0.25">
      <c r="A71" s="100" t="s">
        <v>1</v>
      </c>
      <c r="B71" s="100">
        <v>5791</v>
      </c>
      <c r="C71" s="100">
        <v>5818</v>
      </c>
      <c r="D71" s="100"/>
      <c r="E71" s="100">
        <v>27</v>
      </c>
      <c r="F71" s="101">
        <v>15</v>
      </c>
      <c r="G71" s="97">
        <v>225000</v>
      </c>
      <c r="H71" s="102"/>
    </row>
    <row r="72" spans="1:8" s="91" customFormat="1" x14ac:dyDescent="0.25">
      <c r="A72" s="98" t="s">
        <v>74</v>
      </c>
      <c r="B72" s="98"/>
      <c r="C72" s="98"/>
      <c r="D72" s="98"/>
      <c r="E72" s="98"/>
      <c r="F72" s="99"/>
      <c r="G72" s="97"/>
      <c r="H72" s="97">
        <v>0</v>
      </c>
    </row>
    <row r="73" spans="1:8" x14ac:dyDescent="0.25">
      <c r="A73" s="100" t="s">
        <v>0</v>
      </c>
      <c r="B73" s="100">
        <v>1253</v>
      </c>
      <c r="C73" s="100">
        <v>1253</v>
      </c>
      <c r="D73" s="100">
        <v>6</v>
      </c>
      <c r="E73" s="100">
        <v>0</v>
      </c>
      <c r="F73" s="101">
        <v>0</v>
      </c>
      <c r="G73" s="97">
        <v>0</v>
      </c>
      <c r="H73" s="102"/>
    </row>
    <row r="74" spans="1:8" x14ac:dyDescent="0.25">
      <c r="A74" s="100" t="s">
        <v>1</v>
      </c>
      <c r="B74" s="100">
        <v>5851</v>
      </c>
      <c r="C74" s="100">
        <v>5851</v>
      </c>
      <c r="D74" s="100"/>
      <c r="E74" s="100">
        <v>0</v>
      </c>
      <c r="F74" s="101">
        <v>0</v>
      </c>
      <c r="G74" s="97">
        <v>0</v>
      </c>
      <c r="H74" s="102"/>
    </row>
    <row r="75" spans="1:8" s="91" customFormat="1" x14ac:dyDescent="0.25">
      <c r="A75" s="98" t="s">
        <v>75</v>
      </c>
      <c r="B75" s="98"/>
      <c r="C75" s="98"/>
      <c r="D75" s="98"/>
      <c r="E75" s="98"/>
      <c r="F75" s="99"/>
      <c r="G75" s="97"/>
      <c r="H75" s="97">
        <v>167500</v>
      </c>
    </row>
    <row r="76" spans="1:8" x14ac:dyDescent="0.25">
      <c r="A76" s="100" t="s">
        <v>0</v>
      </c>
      <c r="B76" s="100">
        <v>4373</v>
      </c>
      <c r="C76" s="100">
        <v>4440</v>
      </c>
      <c r="D76" s="100">
        <v>4</v>
      </c>
      <c r="E76" s="100">
        <v>67</v>
      </c>
      <c r="F76" s="101">
        <v>67</v>
      </c>
      <c r="G76" s="97">
        <v>167500</v>
      </c>
      <c r="H76" s="102"/>
    </row>
    <row r="77" spans="1:8" x14ac:dyDescent="0.25">
      <c r="A77" s="100" t="s">
        <v>1</v>
      </c>
      <c r="B77" s="100">
        <v>5851</v>
      </c>
      <c r="C77" s="100">
        <v>5851</v>
      </c>
      <c r="D77" s="100"/>
      <c r="E77" s="100">
        <v>0</v>
      </c>
      <c r="F77" s="101">
        <v>0</v>
      </c>
      <c r="G77" s="97">
        <v>0</v>
      </c>
      <c r="H77" s="102"/>
    </row>
    <row r="78" spans="1:8" s="91" customFormat="1" x14ac:dyDescent="0.25">
      <c r="A78" s="98" t="s">
        <v>76</v>
      </c>
      <c r="B78" s="98"/>
      <c r="C78" s="98"/>
      <c r="D78" s="98"/>
      <c r="E78" s="98"/>
      <c r="F78" s="99"/>
      <c r="G78" s="97"/>
      <c r="H78" s="97">
        <v>412500</v>
      </c>
    </row>
    <row r="79" spans="1:8" x14ac:dyDescent="0.25">
      <c r="A79" s="100" t="s">
        <v>0</v>
      </c>
      <c r="B79" s="100">
        <v>635</v>
      </c>
      <c r="C79" s="100">
        <v>695</v>
      </c>
      <c r="D79" s="100">
        <v>5</v>
      </c>
      <c r="E79" s="100">
        <v>60</v>
      </c>
      <c r="F79" s="101">
        <v>60</v>
      </c>
      <c r="G79" s="97">
        <v>150000</v>
      </c>
      <c r="H79" s="102"/>
    </row>
    <row r="80" spans="1:8" x14ac:dyDescent="0.25">
      <c r="A80" s="100" t="s">
        <v>1</v>
      </c>
      <c r="B80" s="100">
        <v>5248</v>
      </c>
      <c r="C80" s="100">
        <v>5276</v>
      </c>
      <c r="D80" s="100"/>
      <c r="E80" s="100">
        <v>28</v>
      </c>
      <c r="F80" s="101">
        <v>17.5</v>
      </c>
      <c r="G80" s="97">
        <v>262500</v>
      </c>
      <c r="H80" s="102"/>
    </row>
    <row r="81" spans="1:8" s="91" customFormat="1" x14ac:dyDescent="0.25">
      <c r="A81" s="98" t="s">
        <v>77</v>
      </c>
      <c r="B81" s="98"/>
      <c r="C81" s="98"/>
      <c r="D81" s="98"/>
      <c r="E81" s="98"/>
      <c r="F81" s="99"/>
      <c r="G81" s="97"/>
      <c r="H81" s="97">
        <v>245000</v>
      </c>
    </row>
    <row r="82" spans="1:8" x14ac:dyDescent="0.25">
      <c r="A82" s="100" t="s">
        <v>0</v>
      </c>
      <c r="B82" s="100">
        <v>2522</v>
      </c>
      <c r="C82" s="100">
        <v>2557</v>
      </c>
      <c r="D82" s="100">
        <v>3</v>
      </c>
      <c r="E82" s="100">
        <v>35</v>
      </c>
      <c r="F82" s="101">
        <v>35</v>
      </c>
      <c r="G82" s="97">
        <v>87500</v>
      </c>
      <c r="H82" s="102"/>
    </row>
    <row r="83" spans="1:8" x14ac:dyDescent="0.25">
      <c r="A83" s="100" t="s">
        <v>1</v>
      </c>
      <c r="B83" s="100">
        <v>5248</v>
      </c>
      <c r="C83" s="100">
        <v>5276</v>
      </c>
      <c r="D83" s="100"/>
      <c r="E83" s="100">
        <v>28</v>
      </c>
      <c r="F83" s="101">
        <v>10.5</v>
      </c>
      <c r="G83" s="97">
        <v>157500</v>
      </c>
      <c r="H83" s="102"/>
    </row>
    <row r="84" spans="1:8" s="91" customFormat="1" x14ac:dyDescent="0.25">
      <c r="A84" s="98" t="s">
        <v>88</v>
      </c>
      <c r="B84" s="98"/>
      <c r="C84" s="98"/>
      <c r="D84" s="98"/>
      <c r="E84" s="98"/>
      <c r="F84" s="99"/>
      <c r="G84" s="97"/>
      <c r="H84" s="97">
        <v>767500</v>
      </c>
    </row>
    <row r="85" spans="1:8" x14ac:dyDescent="0.25">
      <c r="A85" s="100" t="s">
        <v>0</v>
      </c>
      <c r="B85" s="100">
        <v>1490</v>
      </c>
      <c r="C85" s="100">
        <v>1635</v>
      </c>
      <c r="D85" s="100">
        <v>7</v>
      </c>
      <c r="E85" s="100">
        <v>145</v>
      </c>
      <c r="F85" s="101">
        <v>145</v>
      </c>
      <c r="G85" s="97">
        <v>362500</v>
      </c>
      <c r="H85" s="102"/>
    </row>
    <row r="86" spans="1:8" x14ac:dyDescent="0.25">
      <c r="A86" s="100" t="s">
        <v>1</v>
      </c>
      <c r="B86" s="100">
        <v>2432</v>
      </c>
      <c r="C86" s="100">
        <v>2459</v>
      </c>
      <c r="D86" s="100"/>
      <c r="E86" s="100">
        <v>27</v>
      </c>
      <c r="F86" s="101">
        <v>27</v>
      </c>
      <c r="G86" s="97">
        <v>405000</v>
      </c>
      <c r="H86" s="102"/>
    </row>
    <row r="87" spans="1:8" s="91" customFormat="1" x14ac:dyDescent="0.25">
      <c r="A87" s="98" t="s">
        <v>78</v>
      </c>
      <c r="B87" s="98"/>
      <c r="C87" s="98"/>
      <c r="D87" s="98"/>
      <c r="E87" s="98"/>
      <c r="F87" s="99"/>
      <c r="G87" s="97"/>
      <c r="H87" s="97">
        <v>97500</v>
      </c>
    </row>
    <row r="88" spans="1:8" x14ac:dyDescent="0.25">
      <c r="A88" s="100" t="s">
        <v>0</v>
      </c>
      <c r="B88" s="100">
        <v>1005</v>
      </c>
      <c r="C88" s="100">
        <v>1020</v>
      </c>
      <c r="D88" s="100">
        <v>4</v>
      </c>
      <c r="E88" s="100">
        <v>15</v>
      </c>
      <c r="F88" s="101">
        <v>15</v>
      </c>
      <c r="G88" s="97">
        <v>37500</v>
      </c>
      <c r="H88" s="102"/>
    </row>
    <row r="89" spans="1:8" x14ac:dyDescent="0.25">
      <c r="A89" s="100" t="s">
        <v>1</v>
      </c>
      <c r="B89" s="100">
        <v>455</v>
      </c>
      <c r="C89" s="100">
        <v>462</v>
      </c>
      <c r="D89" s="100"/>
      <c r="E89" s="100">
        <v>7</v>
      </c>
      <c r="F89" s="101">
        <v>4</v>
      </c>
      <c r="G89" s="97">
        <v>60000</v>
      </c>
      <c r="H89" s="102"/>
    </row>
    <row r="90" spans="1:8" s="91" customFormat="1" x14ac:dyDescent="0.25">
      <c r="A90" s="98" t="s">
        <v>79</v>
      </c>
      <c r="B90" s="98"/>
      <c r="C90" s="98"/>
      <c r="D90" s="98"/>
      <c r="E90" s="98"/>
      <c r="F90" s="99"/>
      <c r="G90" s="97"/>
      <c r="H90" s="97">
        <v>167500</v>
      </c>
    </row>
    <row r="91" spans="1:8" x14ac:dyDescent="0.25">
      <c r="A91" s="100" t="s">
        <v>0</v>
      </c>
      <c r="B91" s="100">
        <v>831</v>
      </c>
      <c r="C91" s="100">
        <v>880</v>
      </c>
      <c r="D91" s="100">
        <v>3</v>
      </c>
      <c r="E91" s="100">
        <v>49</v>
      </c>
      <c r="F91" s="101">
        <v>49</v>
      </c>
      <c r="G91" s="97">
        <v>122500</v>
      </c>
      <c r="H91" s="102"/>
    </row>
    <row r="92" spans="1:8" x14ac:dyDescent="0.25">
      <c r="A92" s="100" t="s">
        <v>1</v>
      </c>
      <c r="B92" s="100">
        <v>455</v>
      </c>
      <c r="C92" s="100">
        <v>462</v>
      </c>
      <c r="D92" s="100"/>
      <c r="E92" s="100">
        <v>7</v>
      </c>
      <c r="F92" s="101">
        <v>3</v>
      </c>
      <c r="G92" s="97">
        <v>45000</v>
      </c>
      <c r="H92" s="102"/>
    </row>
    <row r="93" spans="1:8" s="91" customFormat="1" x14ac:dyDescent="0.25">
      <c r="A93" s="98" t="s">
        <v>80</v>
      </c>
      <c r="B93" s="98"/>
      <c r="C93" s="98"/>
      <c r="D93" s="98"/>
      <c r="E93" s="98"/>
      <c r="F93" s="99"/>
      <c r="G93" s="97"/>
      <c r="H93" s="97">
        <v>480000</v>
      </c>
    </row>
    <row r="94" spans="1:8" x14ac:dyDescent="0.25">
      <c r="A94" s="100" t="s">
        <v>0</v>
      </c>
      <c r="B94" s="100">
        <v>907</v>
      </c>
      <c r="C94" s="100">
        <v>937</v>
      </c>
      <c r="D94" s="100">
        <v>2</v>
      </c>
      <c r="E94" s="100">
        <v>30</v>
      </c>
      <c r="F94" s="101">
        <v>30</v>
      </c>
      <c r="G94" s="97">
        <v>75000</v>
      </c>
      <c r="H94" s="102"/>
    </row>
    <row r="95" spans="1:8" x14ac:dyDescent="0.25">
      <c r="A95" s="100" t="s">
        <v>1</v>
      </c>
      <c r="B95" s="100">
        <v>312</v>
      </c>
      <c r="C95" s="100">
        <v>339</v>
      </c>
      <c r="D95" s="100"/>
      <c r="E95" s="100">
        <v>27</v>
      </c>
      <c r="F95" s="101">
        <v>27</v>
      </c>
      <c r="G95" s="97">
        <v>405000</v>
      </c>
      <c r="H95" s="102"/>
    </row>
    <row r="96" spans="1:8" s="91" customFormat="1" x14ac:dyDescent="0.25">
      <c r="A96" s="98" t="s">
        <v>81</v>
      </c>
      <c r="B96" s="98"/>
      <c r="C96" s="98"/>
      <c r="D96" s="98"/>
      <c r="E96" s="98"/>
      <c r="F96" s="99"/>
      <c r="G96" s="97"/>
      <c r="H96" s="97">
        <v>0</v>
      </c>
    </row>
    <row r="97" spans="1:8" x14ac:dyDescent="0.25">
      <c r="A97" s="100" t="s">
        <v>0</v>
      </c>
      <c r="B97" s="100">
        <v>1858</v>
      </c>
      <c r="C97" s="100">
        <v>1858</v>
      </c>
      <c r="D97" s="100">
        <v>0</v>
      </c>
      <c r="E97" s="100">
        <v>0</v>
      </c>
      <c r="F97" s="101">
        <v>0</v>
      </c>
      <c r="G97" s="97">
        <v>0</v>
      </c>
      <c r="H97" s="102"/>
    </row>
    <row r="98" spans="1:8" x14ac:dyDescent="0.25">
      <c r="A98" s="100" t="s">
        <v>1</v>
      </c>
      <c r="B98" s="100">
        <v>779</v>
      </c>
      <c r="C98" s="100">
        <v>788</v>
      </c>
      <c r="D98" s="100"/>
      <c r="E98" s="100">
        <v>9</v>
      </c>
      <c r="F98" s="101">
        <v>0</v>
      </c>
      <c r="G98" s="97">
        <v>0</v>
      </c>
      <c r="H98" s="102"/>
    </row>
    <row r="99" spans="1:8" s="91" customFormat="1" x14ac:dyDescent="0.25">
      <c r="A99" s="98" t="s">
        <v>82</v>
      </c>
      <c r="B99" s="98"/>
      <c r="C99" s="98"/>
      <c r="D99" s="98"/>
      <c r="E99" s="98"/>
      <c r="F99" s="99"/>
      <c r="G99" s="97"/>
      <c r="H99" s="97">
        <v>372500</v>
      </c>
    </row>
    <row r="100" spans="1:8" x14ac:dyDescent="0.25">
      <c r="A100" s="100" t="s">
        <v>0</v>
      </c>
      <c r="B100" s="100">
        <v>1674</v>
      </c>
      <c r="C100" s="100">
        <v>1769</v>
      </c>
      <c r="D100" s="100">
        <v>6</v>
      </c>
      <c r="E100" s="100">
        <v>95</v>
      </c>
      <c r="F100" s="101">
        <v>95</v>
      </c>
      <c r="G100" s="97">
        <v>237500</v>
      </c>
      <c r="H100" s="102"/>
    </row>
    <row r="101" spans="1:8" x14ac:dyDescent="0.25">
      <c r="A101" s="100" t="s">
        <v>1</v>
      </c>
      <c r="B101" s="100">
        <v>779</v>
      </c>
      <c r="C101" s="100">
        <v>788</v>
      </c>
      <c r="D101" s="100"/>
      <c r="E101" s="100">
        <v>9</v>
      </c>
      <c r="F101" s="101">
        <v>9</v>
      </c>
      <c r="G101" s="97">
        <v>135000</v>
      </c>
      <c r="H101" s="102"/>
    </row>
    <row r="102" spans="1:8" s="91" customFormat="1" x14ac:dyDescent="0.25">
      <c r="A102" s="98" t="s">
        <v>83</v>
      </c>
      <c r="B102" s="98"/>
      <c r="C102" s="98"/>
      <c r="D102" s="98"/>
      <c r="E102" s="98"/>
      <c r="F102" s="99"/>
      <c r="G102" s="97"/>
      <c r="H102" s="97">
        <v>250000</v>
      </c>
    </row>
    <row r="103" spans="1:8" x14ac:dyDescent="0.25">
      <c r="A103" s="100" t="s">
        <v>0</v>
      </c>
      <c r="B103" s="100">
        <v>1688</v>
      </c>
      <c r="C103" s="100">
        <v>1737</v>
      </c>
      <c r="D103" s="100">
        <v>5</v>
      </c>
      <c r="E103" s="100">
        <v>49</v>
      </c>
      <c r="F103" s="101">
        <v>49</v>
      </c>
      <c r="G103" s="97">
        <v>122500</v>
      </c>
      <c r="H103" s="102"/>
    </row>
    <row r="104" spans="1:8" x14ac:dyDescent="0.25">
      <c r="A104" s="100" t="s">
        <v>1</v>
      </c>
      <c r="B104" s="100">
        <v>768</v>
      </c>
      <c r="C104" s="100">
        <v>785</v>
      </c>
      <c r="D104" s="100"/>
      <c r="E104" s="100">
        <v>17</v>
      </c>
      <c r="F104" s="101">
        <v>8.5</v>
      </c>
      <c r="G104" s="97">
        <v>127500</v>
      </c>
      <c r="H104" s="102"/>
    </row>
    <row r="105" spans="1:8" s="91" customFormat="1" x14ac:dyDescent="0.25">
      <c r="A105" s="98" t="s">
        <v>84</v>
      </c>
      <c r="B105" s="98"/>
      <c r="C105" s="98"/>
      <c r="D105" s="98"/>
      <c r="E105" s="98"/>
      <c r="F105" s="99"/>
      <c r="G105" s="97"/>
      <c r="H105" s="97">
        <v>330000</v>
      </c>
    </row>
    <row r="106" spans="1:8" x14ac:dyDescent="0.25">
      <c r="A106" s="100" t="s">
        <v>0</v>
      </c>
      <c r="B106" s="100">
        <v>1414</v>
      </c>
      <c r="C106" s="100">
        <v>1495</v>
      </c>
      <c r="D106" s="100">
        <v>5</v>
      </c>
      <c r="E106" s="100">
        <v>81</v>
      </c>
      <c r="F106" s="101">
        <v>81</v>
      </c>
      <c r="G106" s="97">
        <v>202500</v>
      </c>
      <c r="H106" s="102"/>
    </row>
    <row r="107" spans="1:8" x14ac:dyDescent="0.25">
      <c r="A107" s="100" t="s">
        <v>1</v>
      </c>
      <c r="B107" s="100">
        <v>768</v>
      </c>
      <c r="C107" s="100">
        <v>785</v>
      </c>
      <c r="D107" s="100"/>
      <c r="E107" s="100">
        <v>17</v>
      </c>
      <c r="F107" s="101">
        <v>8.5</v>
      </c>
      <c r="G107" s="97">
        <v>127500</v>
      </c>
      <c r="H107" s="102"/>
    </row>
    <row r="108" spans="1:8" s="91" customFormat="1" x14ac:dyDescent="0.25">
      <c r="A108" s="98" t="s">
        <v>85</v>
      </c>
      <c r="B108" s="98"/>
      <c r="C108" s="98"/>
      <c r="D108" s="98"/>
      <c r="E108" s="98"/>
      <c r="F108" s="99"/>
      <c r="G108" s="97"/>
      <c r="H108" s="97">
        <v>395000</v>
      </c>
    </row>
    <row r="109" spans="1:8" x14ac:dyDescent="0.25">
      <c r="A109" s="100" t="s">
        <v>0</v>
      </c>
      <c r="B109" s="100">
        <v>2972</v>
      </c>
      <c r="C109" s="100">
        <v>3058</v>
      </c>
      <c r="D109" s="100">
        <v>5</v>
      </c>
      <c r="E109" s="100">
        <v>86</v>
      </c>
      <c r="F109" s="101">
        <v>86</v>
      </c>
      <c r="G109" s="97">
        <v>215000</v>
      </c>
      <c r="H109" s="102"/>
    </row>
    <row r="110" spans="1:8" x14ac:dyDescent="0.25">
      <c r="A110" s="100" t="s">
        <v>1</v>
      </c>
      <c r="B110" s="100">
        <v>580</v>
      </c>
      <c r="C110" s="100">
        <v>604</v>
      </c>
      <c r="D110" s="100"/>
      <c r="E110" s="100">
        <v>24</v>
      </c>
      <c r="F110" s="101">
        <v>12</v>
      </c>
      <c r="G110" s="97">
        <v>180000</v>
      </c>
      <c r="H110" s="102"/>
    </row>
    <row r="111" spans="1:8" s="91" customFormat="1" x14ac:dyDescent="0.25">
      <c r="A111" s="98" t="s">
        <v>86</v>
      </c>
      <c r="B111" s="98"/>
      <c r="C111" s="98"/>
      <c r="D111" s="98"/>
      <c r="E111" s="98"/>
      <c r="F111" s="99"/>
      <c r="G111" s="97"/>
      <c r="H111" s="97">
        <v>330000</v>
      </c>
    </row>
    <row r="112" spans="1:8" x14ac:dyDescent="0.25">
      <c r="A112" s="100" t="s">
        <v>0</v>
      </c>
      <c r="B112" s="100">
        <v>707</v>
      </c>
      <c r="C112" s="100">
        <v>767</v>
      </c>
      <c r="D112" s="100">
        <v>5</v>
      </c>
      <c r="E112" s="100">
        <v>60</v>
      </c>
      <c r="F112" s="101">
        <v>60</v>
      </c>
      <c r="G112" s="97">
        <v>150000</v>
      </c>
      <c r="H112" s="102"/>
    </row>
    <row r="113" spans="1:8" x14ac:dyDescent="0.25">
      <c r="A113" s="100" t="s">
        <v>1</v>
      </c>
      <c r="B113" s="100">
        <v>580</v>
      </c>
      <c r="C113" s="100">
        <v>604</v>
      </c>
      <c r="D113" s="100"/>
      <c r="E113" s="100">
        <v>24</v>
      </c>
      <c r="F113" s="101">
        <v>12</v>
      </c>
      <c r="G113" s="97">
        <v>180000</v>
      </c>
      <c r="H113" s="102"/>
    </row>
    <row r="114" spans="1:8" s="91" customFormat="1" x14ac:dyDescent="0.25">
      <c r="A114" s="98" t="s">
        <v>89</v>
      </c>
      <c r="B114" s="98"/>
      <c r="C114" s="98"/>
      <c r="D114" s="98"/>
      <c r="E114" s="98"/>
      <c r="F114" s="99"/>
      <c r="G114" s="97"/>
      <c r="H114" s="97">
        <v>330833.33333333337</v>
      </c>
    </row>
    <row r="115" spans="1:8" x14ac:dyDescent="0.25">
      <c r="A115" s="100" t="s">
        <v>0</v>
      </c>
      <c r="B115" s="100">
        <v>5849</v>
      </c>
      <c r="C115" s="100">
        <v>5912</v>
      </c>
      <c r="D115" s="100">
        <v>4</v>
      </c>
      <c r="E115" s="100">
        <v>63</v>
      </c>
      <c r="F115" s="101">
        <v>63</v>
      </c>
      <c r="G115" s="97">
        <v>157500</v>
      </c>
      <c r="H115" s="102"/>
    </row>
    <row r="116" spans="1:8" x14ac:dyDescent="0.25">
      <c r="A116" s="100" t="s">
        <v>1</v>
      </c>
      <c r="B116" s="100">
        <v>3775</v>
      </c>
      <c r="C116" s="100">
        <v>3801</v>
      </c>
      <c r="D116" s="100"/>
      <c r="E116" s="100">
        <v>26</v>
      </c>
      <c r="F116" s="101">
        <v>11.555555555555555</v>
      </c>
      <c r="G116" s="97">
        <v>173333.33333333334</v>
      </c>
      <c r="H116" s="102"/>
    </row>
    <row r="117" spans="1:8" s="91" customFormat="1" x14ac:dyDescent="0.25">
      <c r="A117" s="98" t="s">
        <v>90</v>
      </c>
      <c r="B117" s="98"/>
      <c r="C117" s="98"/>
      <c r="D117" s="98"/>
      <c r="E117" s="98"/>
      <c r="F117" s="99"/>
      <c r="G117" s="97"/>
      <c r="H117" s="97">
        <v>396666.66666666663</v>
      </c>
    </row>
    <row r="118" spans="1:8" x14ac:dyDescent="0.25">
      <c r="A118" s="100" t="s">
        <v>0</v>
      </c>
      <c r="B118" s="100">
        <v>6160</v>
      </c>
      <c r="C118" s="100">
        <v>6232</v>
      </c>
      <c r="D118" s="100">
        <v>5</v>
      </c>
      <c r="E118" s="100">
        <v>72</v>
      </c>
      <c r="F118" s="101">
        <v>72</v>
      </c>
      <c r="G118" s="97">
        <v>180000</v>
      </c>
      <c r="H118" s="102"/>
    </row>
    <row r="119" spans="1:8" x14ac:dyDescent="0.25">
      <c r="A119" s="100" t="s">
        <v>1</v>
      </c>
      <c r="B119" s="100">
        <v>3775</v>
      </c>
      <c r="C119" s="100">
        <v>3801</v>
      </c>
      <c r="D119" s="100"/>
      <c r="E119" s="100">
        <v>26</v>
      </c>
      <c r="F119" s="101">
        <v>14.444444444444445</v>
      </c>
      <c r="G119" s="97">
        <v>216666.66666666666</v>
      </c>
      <c r="H119" s="102"/>
    </row>
    <row r="120" spans="1:8" s="91" customFormat="1" x14ac:dyDescent="0.25">
      <c r="A120" s="98" t="s">
        <v>91</v>
      </c>
      <c r="B120" s="98"/>
      <c r="C120" s="98"/>
      <c r="D120" s="98"/>
      <c r="E120" s="98"/>
      <c r="F120" s="99"/>
      <c r="G120" s="97"/>
      <c r="H120" s="97">
        <v>0</v>
      </c>
    </row>
    <row r="121" spans="1:8" x14ac:dyDescent="0.25">
      <c r="A121" s="100" t="s">
        <v>0</v>
      </c>
      <c r="B121" s="100">
        <v>9570</v>
      </c>
      <c r="C121" s="100">
        <v>9570</v>
      </c>
      <c r="D121" s="100">
        <v>0</v>
      </c>
      <c r="E121" s="100">
        <v>0</v>
      </c>
      <c r="F121" s="101">
        <v>0</v>
      </c>
      <c r="G121" s="97">
        <v>0</v>
      </c>
      <c r="H121" s="102"/>
    </row>
    <row r="122" spans="1:8" x14ac:dyDescent="0.25">
      <c r="A122" s="100" t="s">
        <v>1</v>
      </c>
      <c r="B122" s="100">
        <v>2940</v>
      </c>
      <c r="C122" s="100">
        <v>2955</v>
      </c>
      <c r="D122" s="100"/>
      <c r="E122" s="100">
        <v>15</v>
      </c>
      <c r="F122" s="101">
        <v>0</v>
      </c>
      <c r="G122" s="97">
        <v>0</v>
      </c>
      <c r="H122" s="102"/>
    </row>
    <row r="123" spans="1:8" s="91" customFormat="1" x14ac:dyDescent="0.25">
      <c r="A123" s="98" t="s">
        <v>92</v>
      </c>
      <c r="B123" s="98"/>
      <c r="C123" s="98"/>
      <c r="D123" s="98"/>
      <c r="E123" s="98"/>
      <c r="F123" s="99"/>
      <c r="G123" s="97"/>
      <c r="H123" s="97">
        <v>390000</v>
      </c>
    </row>
    <row r="124" spans="1:8" x14ac:dyDescent="0.25">
      <c r="A124" s="100" t="s">
        <v>0</v>
      </c>
      <c r="B124" s="100">
        <v>6538</v>
      </c>
      <c r="C124" s="100">
        <v>6604</v>
      </c>
      <c r="D124" s="100">
        <v>6</v>
      </c>
      <c r="E124" s="100">
        <v>66</v>
      </c>
      <c r="F124" s="101">
        <v>66</v>
      </c>
      <c r="G124" s="97">
        <v>165000</v>
      </c>
      <c r="H124" s="102"/>
    </row>
    <row r="125" spans="1:8" x14ac:dyDescent="0.25">
      <c r="A125" s="100" t="s">
        <v>1</v>
      </c>
      <c r="B125" s="100">
        <v>2940</v>
      </c>
      <c r="C125" s="100">
        <v>2955</v>
      </c>
      <c r="D125" s="100"/>
      <c r="E125" s="100">
        <v>15</v>
      </c>
      <c r="F125" s="101">
        <v>15</v>
      </c>
      <c r="G125" s="97">
        <v>225000</v>
      </c>
      <c r="H125" s="102"/>
    </row>
    <row r="126" spans="1:8" s="91" customFormat="1" x14ac:dyDescent="0.25">
      <c r="A126" s="98" t="s">
        <v>93</v>
      </c>
      <c r="B126" s="98"/>
      <c r="C126" s="98"/>
      <c r="D126" s="98"/>
      <c r="E126" s="98"/>
      <c r="F126" s="99"/>
      <c r="G126" s="97"/>
      <c r="H126" s="97">
        <v>521071.42857142858</v>
      </c>
    </row>
    <row r="127" spans="1:8" x14ac:dyDescent="0.25">
      <c r="A127" s="100" t="s">
        <v>0</v>
      </c>
      <c r="B127" s="100">
        <v>2033</v>
      </c>
      <c r="C127" s="100">
        <v>2142</v>
      </c>
      <c r="D127" s="100">
        <v>8</v>
      </c>
      <c r="E127" s="100">
        <v>109</v>
      </c>
      <c r="F127" s="101">
        <v>109</v>
      </c>
      <c r="G127" s="97">
        <v>272500</v>
      </c>
      <c r="H127" s="102"/>
    </row>
    <row r="128" spans="1:8" x14ac:dyDescent="0.25">
      <c r="A128" s="100" t="s">
        <v>1</v>
      </c>
      <c r="B128" s="100">
        <v>1702</v>
      </c>
      <c r="C128" s="100">
        <v>1731</v>
      </c>
      <c r="D128" s="100"/>
      <c r="E128" s="100">
        <v>29</v>
      </c>
      <c r="F128" s="101">
        <v>16.571428571428573</v>
      </c>
      <c r="G128" s="97">
        <v>248571.42857142858</v>
      </c>
      <c r="H128" s="102"/>
    </row>
    <row r="129" spans="1:8" s="91" customFormat="1" x14ac:dyDescent="0.25">
      <c r="A129" s="98" t="s">
        <v>94</v>
      </c>
      <c r="B129" s="98"/>
      <c r="C129" s="98"/>
      <c r="D129" s="98"/>
      <c r="E129" s="98"/>
      <c r="F129" s="99"/>
      <c r="G129" s="97"/>
      <c r="H129" s="97">
        <v>50000</v>
      </c>
    </row>
    <row r="130" spans="1:8" x14ac:dyDescent="0.25">
      <c r="A130" s="100" t="s">
        <v>0</v>
      </c>
      <c r="B130" s="100">
        <v>4391</v>
      </c>
      <c r="C130" s="100">
        <v>4411</v>
      </c>
      <c r="D130" s="100">
        <v>1</v>
      </c>
      <c r="E130" s="100">
        <v>20</v>
      </c>
      <c r="F130" s="101">
        <v>20</v>
      </c>
      <c r="G130" s="97">
        <v>50000</v>
      </c>
      <c r="H130" s="102"/>
    </row>
    <row r="131" spans="1:8" s="91" customFormat="1" x14ac:dyDescent="0.25">
      <c r="A131" s="98" t="s">
        <v>95</v>
      </c>
      <c r="B131" s="98"/>
      <c r="C131" s="98"/>
      <c r="D131" s="98"/>
      <c r="E131" s="98"/>
      <c r="F131" s="99"/>
      <c r="G131" s="97"/>
      <c r="H131" s="97">
        <v>50000</v>
      </c>
    </row>
    <row r="132" spans="1:8" x14ac:dyDescent="0.25">
      <c r="A132" s="100" t="s">
        <v>0</v>
      </c>
      <c r="B132" s="100">
        <v>7113</v>
      </c>
      <c r="C132" s="100">
        <v>7133</v>
      </c>
      <c r="D132" s="100">
        <v>1</v>
      </c>
      <c r="E132" s="100">
        <v>20</v>
      </c>
      <c r="F132" s="101">
        <v>20</v>
      </c>
      <c r="G132" s="97">
        <v>50000</v>
      </c>
      <c r="H132" s="102"/>
    </row>
    <row r="133" spans="1:8" s="91" customFormat="1" x14ac:dyDescent="0.25">
      <c r="A133" s="98" t="s">
        <v>87</v>
      </c>
      <c r="B133" s="98"/>
      <c r="C133" s="98"/>
      <c r="D133" s="98"/>
      <c r="E133" s="98"/>
      <c r="F133" s="99"/>
      <c r="G133" s="97"/>
      <c r="H133" s="97">
        <v>135000</v>
      </c>
    </row>
    <row r="134" spans="1:8" x14ac:dyDescent="0.25">
      <c r="A134" s="100" t="s">
        <v>0</v>
      </c>
      <c r="B134" s="100">
        <v>1118</v>
      </c>
      <c r="C134" s="100">
        <v>1178</v>
      </c>
      <c r="D134" s="100">
        <v>1</v>
      </c>
      <c r="E134" s="100">
        <v>60</v>
      </c>
      <c r="F134" s="101">
        <v>30</v>
      </c>
      <c r="G134" s="97">
        <v>75000</v>
      </c>
      <c r="H134" s="102"/>
    </row>
    <row r="135" spans="1:8" x14ac:dyDescent="0.25">
      <c r="A135" s="100" t="s">
        <v>1</v>
      </c>
      <c r="B135" s="100">
        <v>790</v>
      </c>
      <c r="C135" s="100">
        <v>798</v>
      </c>
      <c r="D135" s="100"/>
      <c r="E135" s="100">
        <v>8</v>
      </c>
      <c r="F135" s="101">
        <v>4</v>
      </c>
      <c r="G135" s="97">
        <v>60000</v>
      </c>
      <c r="H135" s="102"/>
    </row>
    <row r="136" spans="1:8" s="91" customFormat="1" x14ac:dyDescent="0.25">
      <c r="A136" s="98" t="s">
        <v>96</v>
      </c>
      <c r="B136" s="98"/>
      <c r="C136" s="98"/>
      <c r="D136" s="98"/>
      <c r="E136" s="98"/>
      <c r="F136" s="99"/>
      <c r="G136" s="97"/>
      <c r="H136" s="97">
        <v>80000</v>
      </c>
    </row>
    <row r="137" spans="1:8" x14ac:dyDescent="0.25">
      <c r="A137" s="100" t="s">
        <v>0</v>
      </c>
      <c r="B137" s="100">
        <v>1495</v>
      </c>
      <c r="C137" s="100">
        <v>1535</v>
      </c>
      <c r="D137" s="100">
        <v>1</v>
      </c>
      <c r="E137" s="100">
        <v>40</v>
      </c>
      <c r="F137" s="101">
        <v>20</v>
      </c>
      <c r="G137" s="97">
        <v>50000</v>
      </c>
      <c r="H137" s="102"/>
    </row>
    <row r="138" spans="1:8" x14ac:dyDescent="0.25">
      <c r="A138" s="100" t="s">
        <v>1</v>
      </c>
      <c r="B138" s="100">
        <v>790</v>
      </c>
      <c r="C138" s="100">
        <v>798</v>
      </c>
      <c r="D138" s="100"/>
      <c r="E138" s="100">
        <v>8</v>
      </c>
      <c r="F138" s="101">
        <v>2</v>
      </c>
      <c r="G138" s="97">
        <v>30000</v>
      </c>
      <c r="H138" s="102"/>
    </row>
    <row r="139" spans="1:8" s="91" customFormat="1" x14ac:dyDescent="0.25">
      <c r="A139" s="98" t="s">
        <v>97</v>
      </c>
      <c r="B139" s="98"/>
      <c r="C139" s="98"/>
      <c r="D139" s="98"/>
      <c r="E139" s="98"/>
      <c r="F139" s="99"/>
      <c r="G139" s="97"/>
      <c r="H139" s="97">
        <v>80000</v>
      </c>
    </row>
    <row r="140" spans="1:8" x14ac:dyDescent="0.25">
      <c r="A140" s="100" t="s">
        <v>0</v>
      </c>
      <c r="B140" s="100">
        <v>1495</v>
      </c>
      <c r="C140" s="100">
        <v>1535</v>
      </c>
      <c r="D140" s="100">
        <v>1</v>
      </c>
      <c r="E140" s="100">
        <v>40</v>
      </c>
      <c r="F140" s="101">
        <v>20</v>
      </c>
      <c r="G140" s="97">
        <v>50000</v>
      </c>
      <c r="H140" s="102"/>
    </row>
    <row r="141" spans="1:8" x14ac:dyDescent="0.25">
      <c r="A141" s="100" t="s">
        <v>1</v>
      </c>
      <c r="B141" s="100">
        <v>790</v>
      </c>
      <c r="C141" s="100">
        <v>798</v>
      </c>
      <c r="D141" s="100"/>
      <c r="E141" s="100">
        <v>8</v>
      </c>
      <c r="F141" s="101">
        <v>2</v>
      </c>
      <c r="G141" s="97">
        <v>30000</v>
      </c>
      <c r="H141" s="102"/>
    </row>
    <row r="142" spans="1:8" x14ac:dyDescent="0.25">
      <c r="A142" s="98" t="s">
        <v>6</v>
      </c>
      <c r="B142" s="100"/>
      <c r="C142" s="100"/>
      <c r="D142" s="100"/>
      <c r="E142" s="100"/>
      <c r="F142" s="101"/>
      <c r="G142" s="97">
        <v>5182500</v>
      </c>
      <c r="H142" s="102">
        <v>2073</v>
      </c>
    </row>
    <row r="143" spans="1:8" x14ac:dyDescent="0.25">
      <c r="A143" s="98" t="s">
        <v>7</v>
      </c>
      <c r="B143" s="100"/>
      <c r="C143" s="100"/>
      <c r="D143" s="100"/>
      <c r="E143" s="100"/>
      <c r="F143" s="101"/>
      <c r="G143" s="97">
        <v>5318571.4285714282</v>
      </c>
      <c r="H143" s="102">
        <v>354.57142857142856</v>
      </c>
    </row>
    <row r="144" spans="1:8" x14ac:dyDescent="0.25">
      <c r="A144" s="98" t="s">
        <v>8</v>
      </c>
      <c r="B144" s="100"/>
      <c r="C144" s="100"/>
      <c r="D144" s="100"/>
      <c r="E144" s="100"/>
      <c r="F144" s="101"/>
      <c r="G144" s="97">
        <v>10501071.428571429</v>
      </c>
      <c r="H144" s="102"/>
    </row>
    <row r="145" spans="1:8" x14ac:dyDescent="0.25">
      <c r="F145" s="88" t="s">
        <v>101</v>
      </c>
    </row>
    <row r="146" spans="1:8" x14ac:dyDescent="0.25">
      <c r="A146" s="92" t="s">
        <v>10</v>
      </c>
      <c r="B146" s="92"/>
      <c r="F146" s="95" t="s">
        <v>9</v>
      </c>
      <c r="G146" s="95"/>
      <c r="H146" s="95"/>
    </row>
    <row r="147" spans="1:8" x14ac:dyDescent="0.25">
      <c r="A147" s="91"/>
      <c r="B147" s="91"/>
      <c r="F147" s="94"/>
      <c r="G147" s="90"/>
      <c r="H147" s="90"/>
    </row>
    <row r="148" spans="1:8" x14ac:dyDescent="0.25">
      <c r="A148" s="91"/>
      <c r="B148" s="91"/>
      <c r="F148" s="94"/>
      <c r="G148" s="90"/>
      <c r="H148" s="90"/>
    </row>
    <row r="149" spans="1:8" x14ac:dyDescent="0.25">
      <c r="A149" s="91"/>
      <c r="B149" s="91"/>
      <c r="F149" s="95" t="s">
        <v>48</v>
      </c>
      <c r="G149" s="95"/>
      <c r="H149" s="95"/>
    </row>
    <row r="150" spans="1:8" x14ac:dyDescent="0.25">
      <c r="A150" s="91" t="s">
        <v>98</v>
      </c>
      <c r="B150" s="91"/>
      <c r="F150" s="95"/>
      <c r="G150" s="95"/>
      <c r="H150" s="95"/>
    </row>
  </sheetData>
  <mergeCells count="4">
    <mergeCell ref="A4:H4"/>
    <mergeCell ref="A146:B146"/>
    <mergeCell ref="F146:H146"/>
    <mergeCell ref="F149:H1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19" workbookViewId="0">
      <selection activeCell="J9" sqref="J9"/>
    </sheetView>
  </sheetViews>
  <sheetFormatPr defaultRowHeight="16.5" x14ac:dyDescent="0.25"/>
  <cols>
    <col min="1" max="1" width="15.7109375" style="103" customWidth="1"/>
    <col min="2" max="2" width="14" style="103" customWidth="1"/>
    <col min="3" max="3" width="15.42578125" style="103" customWidth="1"/>
    <col min="4" max="4" width="14.85546875" style="103" customWidth="1"/>
    <col min="5" max="5" width="16" style="103" customWidth="1"/>
    <col min="6" max="6" width="11.5703125" style="104" customWidth="1"/>
    <col min="7" max="7" width="14.85546875" style="104" customWidth="1"/>
    <col min="8" max="8" width="13.140625" style="104" customWidth="1"/>
    <col min="9" max="16384" width="9.140625" style="103"/>
  </cols>
  <sheetData>
    <row r="1" spans="1:8" x14ac:dyDescent="0.25">
      <c r="A1" s="103" t="s">
        <v>110</v>
      </c>
    </row>
    <row r="2" spans="1:8" x14ac:dyDescent="0.25">
      <c r="A2" s="105" t="s">
        <v>111</v>
      </c>
      <c r="B2" s="105"/>
      <c r="C2" s="105"/>
      <c r="D2" s="105"/>
      <c r="E2" s="105"/>
      <c r="F2" s="106"/>
      <c r="G2" s="106"/>
    </row>
    <row r="4" spans="1:8" x14ac:dyDescent="0.25">
      <c r="A4" s="93" t="s">
        <v>103</v>
      </c>
      <c r="B4" s="93"/>
      <c r="C4" s="93"/>
      <c r="D4" s="93"/>
      <c r="E4" s="93"/>
      <c r="F4" s="93"/>
      <c r="G4" s="93"/>
      <c r="H4" s="93"/>
    </row>
    <row r="5" spans="1:8" x14ac:dyDescent="0.25">
      <c r="A5" s="93" t="s">
        <v>51</v>
      </c>
      <c r="B5" s="93"/>
      <c r="C5" s="93"/>
      <c r="D5" s="93"/>
      <c r="E5" s="93"/>
      <c r="F5" s="93"/>
      <c r="G5" s="93"/>
      <c r="H5" s="93"/>
    </row>
    <row r="6" spans="1:8" x14ac:dyDescent="0.25">
      <c r="G6" s="106" t="s">
        <v>99</v>
      </c>
    </row>
    <row r="7" spans="1:8" x14ac:dyDescent="0.25">
      <c r="G7" s="106" t="s">
        <v>39</v>
      </c>
    </row>
    <row r="8" spans="1:8" x14ac:dyDescent="0.25">
      <c r="A8" s="107" t="s">
        <v>12</v>
      </c>
      <c r="B8" s="107" t="s">
        <v>5</v>
      </c>
      <c r="C8" s="107" t="s">
        <v>4</v>
      </c>
      <c r="D8" s="107" t="s">
        <v>13</v>
      </c>
      <c r="E8" s="107" t="s">
        <v>30</v>
      </c>
      <c r="F8" s="108" t="s">
        <v>14</v>
      </c>
      <c r="G8" s="108" t="s">
        <v>15</v>
      </c>
      <c r="H8" s="108" t="s">
        <v>11</v>
      </c>
    </row>
    <row r="9" spans="1:8" s="105" customFormat="1" x14ac:dyDescent="0.25">
      <c r="A9" s="109" t="s">
        <v>104</v>
      </c>
      <c r="B9" s="109"/>
      <c r="C9" s="109"/>
      <c r="D9" s="109"/>
      <c r="E9" s="109"/>
      <c r="F9" s="110"/>
      <c r="G9" s="110"/>
      <c r="H9" s="110">
        <v>0</v>
      </c>
    </row>
    <row r="10" spans="1:8" x14ac:dyDescent="0.25">
      <c r="A10" s="111" t="s">
        <v>0</v>
      </c>
      <c r="B10" s="111">
        <v>5511</v>
      </c>
      <c r="C10" s="111">
        <v>5511</v>
      </c>
      <c r="D10" s="111">
        <v>0</v>
      </c>
      <c r="E10" s="111">
        <v>0</v>
      </c>
      <c r="F10" s="112">
        <v>0</v>
      </c>
      <c r="G10" s="110">
        <v>0</v>
      </c>
      <c r="H10" s="112"/>
    </row>
    <row r="11" spans="1:8" x14ac:dyDescent="0.25">
      <c r="A11" s="111" t="s">
        <v>17</v>
      </c>
      <c r="B11" s="111">
        <v>107</v>
      </c>
      <c r="C11" s="111">
        <v>107</v>
      </c>
      <c r="D11" s="111"/>
      <c r="E11" s="111">
        <v>0</v>
      </c>
      <c r="F11" s="112">
        <v>0</v>
      </c>
      <c r="G11" s="110">
        <v>0</v>
      </c>
      <c r="H11" s="112"/>
    </row>
    <row r="12" spans="1:8" x14ac:dyDescent="0.25">
      <c r="A12" s="111" t="s">
        <v>18</v>
      </c>
      <c r="B12" s="111">
        <v>405</v>
      </c>
      <c r="C12" s="111">
        <v>417</v>
      </c>
      <c r="D12" s="111"/>
      <c r="E12" s="111">
        <v>12</v>
      </c>
      <c r="F12" s="112">
        <v>0</v>
      </c>
      <c r="G12" s="110">
        <v>0</v>
      </c>
      <c r="H12" s="112"/>
    </row>
    <row r="13" spans="1:8" s="105" customFormat="1" x14ac:dyDescent="0.25">
      <c r="A13" s="109" t="s">
        <v>105</v>
      </c>
      <c r="B13" s="109"/>
      <c r="C13" s="109"/>
      <c r="D13" s="109"/>
      <c r="E13" s="109"/>
      <c r="F13" s="110"/>
      <c r="G13" s="110"/>
      <c r="H13" s="110">
        <v>287692.30769230769</v>
      </c>
    </row>
    <row r="14" spans="1:8" x14ac:dyDescent="0.25">
      <c r="A14" s="111" t="s">
        <v>0</v>
      </c>
      <c r="B14" s="111">
        <v>5045</v>
      </c>
      <c r="C14" s="111">
        <v>5125</v>
      </c>
      <c r="D14" s="111">
        <v>4</v>
      </c>
      <c r="E14" s="111">
        <v>80</v>
      </c>
      <c r="F14" s="112">
        <v>80</v>
      </c>
      <c r="G14" s="110">
        <v>200000</v>
      </c>
      <c r="H14" s="112"/>
    </row>
    <row r="15" spans="1:8" x14ac:dyDescent="0.25">
      <c r="A15" s="111" t="s">
        <v>17</v>
      </c>
      <c r="B15" s="111">
        <v>123</v>
      </c>
      <c r="C15" s="111">
        <v>127</v>
      </c>
      <c r="D15" s="111"/>
      <c r="E15" s="111">
        <v>4</v>
      </c>
      <c r="F15" s="112">
        <v>4</v>
      </c>
      <c r="G15" s="110">
        <v>60000</v>
      </c>
      <c r="H15" s="112"/>
    </row>
    <row r="16" spans="1:8" x14ac:dyDescent="0.25">
      <c r="A16" s="111" t="s">
        <v>18</v>
      </c>
      <c r="B16" s="111">
        <v>405</v>
      </c>
      <c r="C16" s="111">
        <v>417</v>
      </c>
      <c r="D16" s="111"/>
      <c r="E16" s="111">
        <v>12</v>
      </c>
      <c r="F16" s="112">
        <v>1.8461538461538463</v>
      </c>
      <c r="G16" s="110">
        <v>27692.307692307695</v>
      </c>
      <c r="H16" s="112"/>
    </row>
    <row r="17" spans="1:8" s="105" customFormat="1" x14ac:dyDescent="0.25">
      <c r="A17" s="109" t="s">
        <v>106</v>
      </c>
      <c r="B17" s="109"/>
      <c r="C17" s="109"/>
      <c r="D17" s="109"/>
      <c r="E17" s="109"/>
      <c r="F17" s="110"/>
      <c r="G17" s="110"/>
      <c r="H17" s="110">
        <v>140769.23076923078</v>
      </c>
    </row>
    <row r="18" spans="1:8" x14ac:dyDescent="0.25">
      <c r="A18" s="111" t="s">
        <v>0</v>
      </c>
      <c r="B18" s="111">
        <v>5393</v>
      </c>
      <c r="C18" s="111">
        <v>5423</v>
      </c>
      <c r="D18" s="111">
        <v>3</v>
      </c>
      <c r="E18" s="111">
        <v>30</v>
      </c>
      <c r="F18" s="112">
        <v>30</v>
      </c>
      <c r="G18" s="110">
        <v>75000</v>
      </c>
      <c r="H18" s="112"/>
    </row>
    <row r="19" spans="1:8" x14ac:dyDescent="0.25">
      <c r="A19" s="111" t="s">
        <v>17</v>
      </c>
      <c r="B19" s="111">
        <v>184</v>
      </c>
      <c r="C19" s="111">
        <v>187</v>
      </c>
      <c r="D19" s="111"/>
      <c r="E19" s="111">
        <v>3</v>
      </c>
      <c r="F19" s="112">
        <v>3</v>
      </c>
      <c r="G19" s="110">
        <v>45000</v>
      </c>
      <c r="H19" s="112"/>
    </row>
    <row r="20" spans="1:8" x14ac:dyDescent="0.25">
      <c r="A20" s="111" t="s">
        <v>18</v>
      </c>
      <c r="B20" s="111">
        <v>405</v>
      </c>
      <c r="C20" s="111">
        <v>417</v>
      </c>
      <c r="D20" s="111"/>
      <c r="E20" s="111">
        <v>12</v>
      </c>
      <c r="F20" s="112">
        <v>1.3846153846153846</v>
      </c>
      <c r="G20" s="110">
        <v>20769.23076923077</v>
      </c>
      <c r="H20" s="112"/>
    </row>
    <row r="21" spans="1:8" s="105" customFormat="1" x14ac:dyDescent="0.25">
      <c r="A21" s="109" t="s">
        <v>107</v>
      </c>
      <c r="B21" s="109"/>
      <c r="C21" s="109"/>
      <c r="D21" s="109"/>
      <c r="E21" s="109"/>
      <c r="F21" s="110"/>
      <c r="G21" s="110"/>
      <c r="H21" s="110">
        <v>387115.38461538462</v>
      </c>
    </row>
    <row r="22" spans="1:8" x14ac:dyDescent="0.25">
      <c r="A22" s="111" t="s">
        <v>0</v>
      </c>
      <c r="B22" s="111">
        <v>14952</v>
      </c>
      <c r="C22" s="111">
        <v>15057</v>
      </c>
      <c r="D22" s="111">
        <v>5</v>
      </c>
      <c r="E22" s="111">
        <v>105</v>
      </c>
      <c r="F22" s="112">
        <v>105</v>
      </c>
      <c r="G22" s="110">
        <v>262500</v>
      </c>
      <c r="H22" s="112"/>
    </row>
    <row r="23" spans="1:8" x14ac:dyDescent="0.25">
      <c r="A23" s="111" t="s">
        <v>17</v>
      </c>
      <c r="B23" s="111">
        <v>127</v>
      </c>
      <c r="C23" s="111">
        <v>133</v>
      </c>
      <c r="D23" s="111"/>
      <c r="E23" s="111">
        <v>6</v>
      </c>
      <c r="F23" s="112">
        <v>6</v>
      </c>
      <c r="G23" s="110">
        <v>90000</v>
      </c>
      <c r="H23" s="112"/>
    </row>
    <row r="24" spans="1:8" x14ac:dyDescent="0.25">
      <c r="A24" s="111" t="s">
        <v>18</v>
      </c>
      <c r="B24" s="111">
        <v>405</v>
      </c>
      <c r="C24" s="111">
        <v>417</v>
      </c>
      <c r="D24" s="111"/>
      <c r="E24" s="111">
        <v>12</v>
      </c>
      <c r="F24" s="112">
        <v>2.3076923076923079</v>
      </c>
      <c r="G24" s="110">
        <v>34615.384615384617</v>
      </c>
      <c r="H24" s="112"/>
    </row>
    <row r="25" spans="1:8" s="105" customFormat="1" x14ac:dyDescent="0.25">
      <c r="A25" s="109" t="s">
        <v>108</v>
      </c>
      <c r="B25" s="109"/>
      <c r="C25" s="109"/>
      <c r="D25" s="109"/>
      <c r="E25" s="109"/>
      <c r="F25" s="110"/>
      <c r="G25" s="110"/>
      <c r="H25" s="110">
        <v>376538.46153846156</v>
      </c>
    </row>
    <row r="26" spans="1:8" x14ac:dyDescent="0.25">
      <c r="A26" s="111" t="s">
        <v>0</v>
      </c>
      <c r="B26" s="111">
        <v>14782</v>
      </c>
      <c r="C26" s="111">
        <v>14880</v>
      </c>
      <c r="D26" s="111">
        <v>6</v>
      </c>
      <c r="E26" s="111">
        <v>98</v>
      </c>
      <c r="F26" s="112">
        <v>98</v>
      </c>
      <c r="G26" s="110">
        <v>245000</v>
      </c>
      <c r="H26" s="112"/>
    </row>
    <row r="27" spans="1:8" x14ac:dyDescent="0.25">
      <c r="A27" s="111" t="s">
        <v>17</v>
      </c>
      <c r="B27" s="111">
        <v>154</v>
      </c>
      <c r="C27" s="111">
        <v>160</v>
      </c>
      <c r="D27" s="111"/>
      <c r="E27" s="111">
        <v>6</v>
      </c>
      <c r="F27" s="112">
        <v>6</v>
      </c>
      <c r="G27" s="110">
        <v>90000</v>
      </c>
      <c r="H27" s="112"/>
    </row>
    <row r="28" spans="1:8" x14ac:dyDescent="0.25">
      <c r="A28" s="111" t="s">
        <v>18</v>
      </c>
      <c r="B28" s="111">
        <v>405</v>
      </c>
      <c r="C28" s="111">
        <v>405</v>
      </c>
      <c r="D28" s="111"/>
      <c r="E28" s="111">
        <v>0</v>
      </c>
      <c r="F28" s="112">
        <v>2.7692307692307692</v>
      </c>
      <c r="G28" s="110">
        <v>41538.461538461539</v>
      </c>
      <c r="H28" s="112"/>
    </row>
    <row r="29" spans="1:8" s="105" customFormat="1" x14ac:dyDescent="0.25">
      <c r="A29" s="109" t="s">
        <v>109</v>
      </c>
      <c r="B29" s="109"/>
      <c r="C29" s="109"/>
      <c r="D29" s="109"/>
      <c r="E29" s="109"/>
      <c r="F29" s="110"/>
      <c r="G29" s="110"/>
      <c r="H29" s="110">
        <v>639615.38461538462</v>
      </c>
    </row>
    <row r="30" spans="1:8" x14ac:dyDescent="0.25">
      <c r="A30" s="111" t="s">
        <v>0</v>
      </c>
      <c r="B30" s="111">
        <v>6852</v>
      </c>
      <c r="C30" s="111">
        <v>7022</v>
      </c>
      <c r="D30" s="111">
        <v>5</v>
      </c>
      <c r="E30" s="111">
        <v>170</v>
      </c>
      <c r="F30" s="112">
        <v>170</v>
      </c>
      <c r="G30" s="110">
        <v>425000</v>
      </c>
      <c r="H30" s="112"/>
    </row>
    <row r="31" spans="1:8" x14ac:dyDescent="0.25">
      <c r="A31" s="111" t="s">
        <v>17</v>
      </c>
      <c r="B31" s="111">
        <v>169</v>
      </c>
      <c r="C31" s="111">
        <v>181</v>
      </c>
      <c r="D31" s="111"/>
      <c r="E31" s="111">
        <v>12</v>
      </c>
      <c r="F31" s="112">
        <v>12</v>
      </c>
      <c r="G31" s="110">
        <v>180000</v>
      </c>
      <c r="H31" s="112"/>
    </row>
    <row r="32" spans="1:8" x14ac:dyDescent="0.25">
      <c r="A32" s="111" t="s">
        <v>18</v>
      </c>
      <c r="B32" s="111">
        <v>405</v>
      </c>
      <c r="C32" s="111">
        <v>405</v>
      </c>
      <c r="D32" s="111"/>
      <c r="E32" s="111">
        <v>0</v>
      </c>
      <c r="F32" s="112">
        <v>2.3076923076923079</v>
      </c>
      <c r="G32" s="110">
        <v>34615.384615384617</v>
      </c>
      <c r="H32" s="112"/>
    </row>
    <row r="33" spans="1:8" s="105" customFormat="1" x14ac:dyDescent="0.25">
      <c r="A33" s="109" t="s">
        <v>6</v>
      </c>
      <c r="B33" s="109"/>
      <c r="C33" s="109"/>
      <c r="D33" s="109"/>
      <c r="E33" s="109"/>
      <c r="F33" s="110"/>
      <c r="G33" s="110">
        <v>1207500</v>
      </c>
      <c r="H33" s="110">
        <v>483</v>
      </c>
    </row>
    <row r="34" spans="1:8" s="105" customFormat="1" x14ac:dyDescent="0.25">
      <c r="A34" s="109" t="s">
        <v>7</v>
      </c>
      <c r="B34" s="109"/>
      <c r="C34" s="109"/>
      <c r="D34" s="109"/>
      <c r="E34" s="109"/>
      <c r="F34" s="110"/>
      <c r="G34" s="110">
        <v>624230.76923076925</v>
      </c>
      <c r="H34" s="110">
        <v>41.615384615384613</v>
      </c>
    </row>
    <row r="35" spans="1:8" s="105" customFormat="1" x14ac:dyDescent="0.25">
      <c r="A35" s="109" t="s">
        <v>8</v>
      </c>
      <c r="B35" s="109"/>
      <c r="C35" s="109"/>
      <c r="D35" s="109"/>
      <c r="E35" s="109"/>
      <c r="F35" s="110"/>
      <c r="G35" s="110">
        <v>1831730.7692307692</v>
      </c>
      <c r="H35" s="110"/>
    </row>
  </sheetData>
  <mergeCells count="2"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Khu C108-C214</vt:lpstr>
      <vt:lpstr>Khu C Dien Nuoc thang 04-2018</vt:lpstr>
      <vt:lpstr>Khu K Dien nuoc 04-2018</vt:lpstr>
      <vt:lpstr>'Khu C108-C214'!Print_Area</vt:lpstr>
      <vt:lpstr>'Khu C108-C214'!Print_Titles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NGOINHAXANH</dc:creator>
  <cp:lastModifiedBy>KTX</cp:lastModifiedBy>
  <cp:lastPrinted>2018-04-26T07:20:39Z</cp:lastPrinted>
  <dcterms:created xsi:type="dcterms:W3CDTF">2015-11-25T00:57:48Z</dcterms:created>
  <dcterms:modified xsi:type="dcterms:W3CDTF">2018-04-30T23:39:47Z</dcterms:modified>
</cp:coreProperties>
</file>